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BDERE\Subdere 2022\Glosas prespuestarias 2022\4.- envío marzo\"/>
    </mc:Choice>
  </mc:AlternateContent>
  <xr:revisionPtr revIDLastSave="0" documentId="13_ncr:1_{E911D904-3C52-405C-9F86-180F2E6164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0501" sheetId="1" r:id="rId1"/>
  </sheets>
  <definedNames>
    <definedName name="_xlnm.Print_Area" localSheetId="0">'050501'!$A$1:$U$46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4" i="1" l="1"/>
  <c r="S33" i="1"/>
  <c r="S32" i="1"/>
  <c r="S30" i="1"/>
  <c r="S29" i="1"/>
  <c r="S27" i="1"/>
  <c r="S26" i="1"/>
  <c r="S24" i="1"/>
  <c r="S31" i="1"/>
  <c r="S36" i="1"/>
  <c r="H35" i="1" l="1"/>
  <c r="H28" i="1"/>
  <c r="H25" i="1"/>
  <c r="H23" i="1"/>
  <c r="H22" i="1"/>
  <c r="H21" i="1"/>
  <c r="G28" i="1"/>
  <c r="S28" i="1" s="1"/>
  <c r="G25" i="1"/>
  <c r="G35" i="1"/>
  <c r="S35" i="1" s="1"/>
  <c r="G23" i="1"/>
  <c r="G22" i="1"/>
  <c r="S22" i="1" s="1"/>
  <c r="G21" i="1"/>
  <c r="S21" i="1" s="1"/>
  <c r="S23" i="1" l="1"/>
  <c r="S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Stefanni Cifuentes Rivas</author>
  </authors>
  <commentList>
    <comment ref="E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Para gastos en personal, gastos por concepto de remuneraciones, aportes del empleador y otros gastos asociados</t>
        </r>
      </text>
    </comment>
    <comment ref="E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Adquisisiones de bienes de consumo y servicios de acuerdo al plan anual de compra subdere año 2022</t>
        </r>
      </text>
    </comment>
    <comment ref="E2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Pago de remuneraciones de pesonal contratado a honorario a suma alzada y otros gastos asociados al buen funcionamiento del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Pago por contratación de  servicios profesioneales 
Servicios de auditoría final a la cuenta justificativa del Programa, Apoyo a la reducción del déficit de cobertura de agua potable y saneamiento en el marco de las metas de los E4519/2021
Evaluación externa del programa Apoyo para la reducción del déficit de cobertura de agua
potable y saneamiento en el marco de las metas de los Objetivos de Desarrollo del Milenio para Chile, E4272/2021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Servicios de auditoría final a la cuenta justificativa del Programa, Apoyo a la reducción del déficit de cobertura de agua potable y saneamiento en el marco de las metas de los E4519/2021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Evaluación externa del programa Apoyo para la reducción del déficit de cobertura de agua
potable y saneamiento en el marco de las metas de los Objetivos de Desarrollo del Milenio para Chile,
E4272/2021</t>
        </r>
      </text>
    </comment>
    <comment ref="R2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actividades de cierre, difusión de resultados y visibilidad con participación de
AECID (FECHA NO DETERMINADA)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Reintegro de licencias medicas al fisco año 2022</t>
        </r>
      </text>
    </comment>
    <comment ref="E3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adquisición y/o renovación de licenciamiento de software de Subdere de acuerdo al plan de compra</t>
        </r>
      </text>
    </comment>
    <comment ref="E3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Para pago de créditos, de acuerdo al siguiente detalle: 
.- Proyecto - N° Acto administrativo que aprueba el contrato de Deuda - Fecha Acto Administrativo - Área -  Nombre Acreedor - Moneda Monto Original - Tasa de Interés  - Fecha de Vencimiento
1.- Proyecto Programa de Electrificación Rural (1475) -  Decreto Nº 238 - 01-03-2004 -SUBDERE - Banco Interamericano de Desarrollo (BID) - USD 40.000.000,00 BID TBL - (Tasa Base LIBOR) - 26-10-2023
2.-Programa Desarrollo Sustentable del Turismo en las comunas de Chiloé y Palena (1507) - Decreto Nº 236 - 01-03-2004 - SUBDERE Banco Interamericano de Desarrollo (BID) - USD 10.500.000,00 BID TBL - (Tasa Base LIBOR) - 26-10-2023
3- Proyecto Programa de Mejoramiento de la eficiencia y gestión de la inversión regional (1281) - Decreto N°191 - 16-02-2001-  SUBDERE Banco Interamericano de Desarrollo (BID) - USD 300.000.000,00 BID TBL - (Tasa Base LIBOR) - 14-03-2026
4.- Manejo sustentable de Residuos Sólidos X y XIV Región (KFW 200166413-2) - Decreto N°1222 - 13-11-2006-  SUBDERE Banco Alemán Gubernamental de Desarrollo (KFW) - EUR 19.225.837,62 5,40% - 30-06-2047
5.- Programa de Revitalización de Barrios e Infraestructura Patrimonial Emblematica (3564-1) - Decreto N°1177 - 21-08-2015 - PRBIPE Banco Interamericano de Desarrollo (BID) - USD 90.000.000,00 BID TBL - (Tasa Base LIBOR) - 09-02-2026
</t>
        </r>
      </text>
    </comment>
  </commentList>
</comments>
</file>

<file path=xl/sharedStrings.xml><?xml version="1.0" encoding="utf-8"?>
<sst xmlns="http://schemas.openxmlformats.org/spreadsheetml/2006/main" count="67" uniqueCount="56">
  <si>
    <t>01</t>
  </si>
  <si>
    <t>Miles de $</t>
  </si>
  <si>
    <t>Sub-</t>
  </si>
  <si>
    <t>Item</t>
  </si>
  <si>
    <t>Asig</t>
  </si>
  <si>
    <t>CLASIFICACION PRESUPUESTARIA</t>
  </si>
  <si>
    <t>Título</t>
  </si>
  <si>
    <t>TRANSFERENCIAS CORRIENTES</t>
  </si>
  <si>
    <t>03</t>
  </si>
  <si>
    <t>07</t>
  </si>
  <si>
    <t>99</t>
  </si>
  <si>
    <t>21</t>
  </si>
  <si>
    <t>GASTOS EN PERSONAL</t>
  </si>
  <si>
    <t>22</t>
  </si>
  <si>
    <t>BIENES Y SERVICIOS DE CONSUMO</t>
  </si>
  <si>
    <t>24</t>
  </si>
  <si>
    <t>A Otras Entidades Públicas</t>
  </si>
  <si>
    <t>29</t>
  </si>
  <si>
    <t>ADQUISICIÓN DE ACTIVOS NO FINANCIEROS</t>
  </si>
  <si>
    <t>35</t>
  </si>
  <si>
    <t>SALDO FINAL DE CAJA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</si>
  <si>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</si>
  <si>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</si>
  <si>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</si>
  <si>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</si>
  <si>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</si>
  <si>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</si>
  <si>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</si>
  <si>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</si>
  <si>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</si>
  <si>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</si>
  <si>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</si>
  <si>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</si>
  <si>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</si>
  <si>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Programas Informáticos</t>
  </si>
  <si>
    <t>024</t>
  </si>
  <si>
    <t>Capacitación en Desarrollo Regional y Comunal</t>
  </si>
  <si>
    <t>409</t>
  </si>
  <si>
    <t>Oficina Revitalización de Barrios e Infraestructura Patrimonial</t>
  </si>
  <si>
    <t>415</t>
  </si>
  <si>
    <t>Oficina Donación Española</t>
  </si>
  <si>
    <t>34</t>
  </si>
  <si>
    <t>SERVICIO DE LA DEUDA</t>
  </si>
  <si>
    <t>010</t>
  </si>
  <si>
    <t>PROGRAMAR</t>
  </si>
  <si>
    <t>Fortalecimiento de Capacidades Regionales en Materia de Atracción de Inversiones</t>
  </si>
  <si>
    <t>A Organismos Internacionales</t>
  </si>
  <si>
    <t>INTEGROS AL FISCO</t>
  </si>
  <si>
    <t>Otros íntegros al Fisco</t>
  </si>
  <si>
    <t>Al Sector Privado</t>
  </si>
  <si>
    <t>LEY VIGENTE AÑO 2022</t>
  </si>
  <si>
    <t>Ejecutado</t>
  </si>
  <si>
    <t>Requerimiento:</t>
  </si>
  <si>
    <t>Periodicidad</t>
  </si>
  <si>
    <t>Un cronograma mensual, por subtítulos, de gastos del año en curso, que deberá ser enviado durante el mes de marzo, y actualizado en el mes de julio, junto a una explicación de los principales cambios ocurridos en el transcurso del primer semestre y consignados en dicha actualización.</t>
  </si>
  <si>
    <t>Marzo y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</si>
</sst>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\(#,##0\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indexed="62"/>
      <name val="Times New Roman"/>
      <family val="1"/>
    </font>
    <font>
      <sz val="10"/>
      <color indexed="8"/>
      <name val="MS Sans Serif"/>
      <family val="2"/>
    </font>
    <font>
      <sz val="12"/>
      <color theme="1"/>
      <name val="Times New Roman"/>
      <family val="1"/>
    </font>
    <font>
      <b/>
      <sz val="10"/>
      <name val="Verdana"/>
      <family val="2"/>
    </font>
    <font>
      <sz val="10"/>
      <color theme="1"/>
      <name val="Verdana"/>
      <family val="2"/>
    </font>
    <font>
      <sz val="7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1" xfId="0" quotePrefix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3" fontId="6" fillId="2" borderId="9" xfId="0" applyNumberFormat="1" applyFont="1" applyFill="1" applyBorder="1" applyAlignment="1" applyProtection="1">
      <alignment horizontal="right" vertical="center"/>
    </xf>
    <xf numFmtId="3" fontId="6" fillId="2" borderId="4" xfId="0" applyNumberFormat="1" applyFont="1" applyFill="1" applyBorder="1" applyAlignment="1" applyProtection="1">
      <alignment horizontal="right" vertical="center"/>
      <protection locked="0"/>
    </xf>
    <xf numFmtId="3" fontId="6" fillId="2" borderId="1" xfId="0" applyNumberFormat="1" applyFont="1" applyFill="1" applyBorder="1" applyAlignment="1" applyProtection="1">
      <alignment horizontal="right" vertical="center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3" fontId="6" fillId="2" borderId="11" xfId="0" applyNumberFormat="1" applyFont="1" applyFill="1" applyBorder="1" applyAlignment="1" applyProtection="1">
      <alignment horizontal="right" vertical="center"/>
    </xf>
    <xf numFmtId="3" fontId="6" fillId="2" borderId="4" xfId="0" applyNumberFormat="1" applyFont="1" applyFill="1" applyBorder="1" applyAlignment="1" applyProtection="1">
      <alignment horizontal="right" vertical="center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49" fontId="3" fillId="2" borderId="11" xfId="0" quotePrefix="1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quotePrefix="1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49" fontId="3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quotePrefix="1" applyFont="1" applyFill="1" applyBorder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3" fontId="6" fillId="2" borderId="12" xfId="0" applyNumberFormat="1" applyFont="1" applyFill="1" applyBorder="1" applyAlignment="1" applyProtection="1">
      <alignment horizontal="right" vertical="center"/>
    </xf>
    <xf numFmtId="3" fontId="6" fillId="2" borderId="12" xfId="0" applyNumberFormat="1" applyFont="1" applyFill="1" applyBorder="1" applyAlignment="1" applyProtection="1">
      <alignment horizontal="right" vertical="center"/>
      <protection locked="0"/>
    </xf>
    <xf numFmtId="3" fontId="6" fillId="2" borderId="6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3" fontId="3" fillId="2" borderId="0" xfId="0" applyNumberFormat="1" applyFont="1" applyFill="1" applyAlignment="1">
      <alignment vertical="center"/>
    </xf>
    <xf numFmtId="164" fontId="12" fillId="0" borderId="0" xfId="0" applyNumberFormat="1" applyFont="1" applyAlignment="1" applyProtection="1">
      <alignment horizontal="right" vertical="center" wrapText="1"/>
    </xf>
    <xf numFmtId="1" fontId="3" fillId="2" borderId="0" xfId="0" applyNumberFormat="1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</cellXfs>
  <cellStyles count="6">
    <cellStyle name="Millares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  <cellStyle name="Normal 6" xfId="4" xr:uid="{00000000-0005-0000-0000-000004000000}"/>
    <cellStyle name="Porcentaje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522514</xdr:colOff>
      <xdr:row>5</xdr:row>
      <xdr:rowOff>65314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7547E5D-9E90-4D95-AAB8-5AA3F7597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412750</xdr:colOff>
      <xdr:row>39</xdr:row>
      <xdr:rowOff>111125</xdr:rowOff>
    </xdr:from>
    <xdr:to>
      <xdr:col>14</xdr:col>
      <xdr:colOff>746125</xdr:colOff>
      <xdr:row>42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451C776-FEC6-4DAD-B433-DC766CC89107}"/>
            </a:ext>
          </a:extLst>
        </xdr:cNvPr>
        <xdr:cNvSpPr txBox="1"/>
      </xdr:nvSpPr>
      <xdr:spPr>
        <a:xfrm>
          <a:off x="587375" y="8715375"/>
          <a:ext cx="16065500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Subtítulo 34 Servicio de la Deuda tiene un monto mayor a lo establecido en la Ley de Presupuesto, debido a que los créditos que tiene suscrito Subdere están en moneda distinta</a:t>
          </a:r>
          <a:r>
            <a:rPr lang="es-ES_tradnl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</a:t>
          </a:r>
          <a:r>
            <a:rPr lang="es-ES_tradnl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peso chileno. </a:t>
          </a:r>
          <a:endParaRPr lang="es-ES_tradnl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8:T45"/>
  <sheetViews>
    <sheetView tabSelected="1" zoomScale="60" zoomScaleNormal="60" zoomScaleSheetLayoutView="70" workbookViewId="0">
      <selection activeCell="D11" sqref="D11:T11"/>
    </sheetView>
  </sheetViews>
  <sheetFormatPr baseColWidth="10" defaultColWidth="11.42578125" defaultRowHeight="15.75" x14ac:dyDescent="0.2"/>
  <cols>
    <col min="1" max="1" width="2.7109375" style="11" customWidth="1"/>
    <col min="2" max="2" width="7" style="11" customWidth="1"/>
    <col min="3" max="3" width="11.28515625" style="11" customWidth="1"/>
    <col min="4" max="4" width="5.7109375" style="11" customWidth="1"/>
    <col min="5" max="5" width="43.42578125" style="11" customWidth="1"/>
    <col min="6" max="6" width="20.7109375" style="11" customWidth="1"/>
    <col min="7" max="7" width="18" style="11" bestFit="1" customWidth="1"/>
    <col min="8" max="8" width="20.7109375" style="11" bestFit="1" customWidth="1"/>
    <col min="9" max="9" width="19.7109375" style="11" bestFit="1" customWidth="1"/>
    <col min="10" max="10" width="19.140625" style="11" customWidth="1"/>
    <col min="11" max="11" width="17.85546875" style="11" bestFit="1" customWidth="1"/>
    <col min="12" max="12" width="18.28515625" style="11" bestFit="1" customWidth="1"/>
    <col min="13" max="13" width="17.85546875" style="11" bestFit="1" customWidth="1"/>
    <col min="14" max="14" width="16.42578125" style="11" bestFit="1" customWidth="1"/>
    <col min="15" max="15" width="16" style="11" bestFit="1" customWidth="1"/>
    <col min="16" max="17" width="16.42578125" style="11" bestFit="1" customWidth="1"/>
    <col min="18" max="18" width="16" style="11" bestFit="1" customWidth="1"/>
    <col min="19" max="19" width="20" style="11" customWidth="1"/>
    <col min="20" max="20" width="15.28515625" style="11" customWidth="1"/>
    <col min="21" max="16384" width="11.42578125" style="11"/>
  </cols>
  <sheetData>
    <row r="8" spans="2:20" x14ac:dyDescent="0.2">
      <c r="B8" s="52" t="s">
        <v>52</v>
      </c>
      <c r="C8" s="52"/>
      <c r="D8" s="53" t="s">
        <v>54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2:20" x14ac:dyDescent="0.2">
      <c r="B9" s="52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2:20" x14ac:dyDescent="0.2">
      <c r="B10" s="52"/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2:20" x14ac:dyDescent="0.2">
      <c r="B11" s="52" t="s">
        <v>53</v>
      </c>
      <c r="C11" s="52"/>
      <c r="D11" s="53" t="s">
        <v>55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5" spans="2:20" x14ac:dyDescent="0.2">
      <c r="G15" s="47" t="s">
        <v>51</v>
      </c>
      <c r="H15" s="47" t="s">
        <v>51</v>
      </c>
      <c r="I15" s="10" t="s">
        <v>44</v>
      </c>
      <c r="J15" s="10" t="s">
        <v>44</v>
      </c>
      <c r="K15" s="10" t="s">
        <v>44</v>
      </c>
      <c r="L15" s="10" t="s">
        <v>44</v>
      </c>
      <c r="M15" s="10" t="s">
        <v>44</v>
      </c>
      <c r="N15" s="10" t="s">
        <v>44</v>
      </c>
      <c r="O15" s="10" t="s">
        <v>44</v>
      </c>
      <c r="P15" s="10" t="s">
        <v>44</v>
      </c>
      <c r="Q15" s="10" t="s">
        <v>44</v>
      </c>
      <c r="R15" s="10" t="s">
        <v>44</v>
      </c>
      <c r="S15" s="46" t="s">
        <v>1</v>
      </c>
      <c r="T15" s="12"/>
    </row>
    <row r="16" spans="2:20" s="5" customFormat="1" x14ac:dyDescent="0.2">
      <c r="B16" s="1"/>
      <c r="C16" s="2"/>
      <c r="D16" s="1"/>
      <c r="E16" s="3"/>
      <c r="F16" s="60" t="s">
        <v>50</v>
      </c>
      <c r="G16" s="54" t="s">
        <v>21</v>
      </c>
      <c r="H16" s="54" t="s">
        <v>22</v>
      </c>
      <c r="I16" s="54" t="s">
        <v>23</v>
      </c>
      <c r="J16" s="54" t="s">
        <v>24</v>
      </c>
      <c r="K16" s="57" t="s">
        <v>25</v>
      </c>
      <c r="L16" s="54" t="s">
        <v>26</v>
      </c>
      <c r="M16" s="49" t="s">
        <v>27</v>
      </c>
      <c r="N16" s="49" t="s">
        <v>28</v>
      </c>
      <c r="O16" s="49" t="s">
        <v>29</v>
      </c>
      <c r="P16" s="49" t="s">
        <v>30</v>
      </c>
      <c r="Q16" s="49" t="s">
        <v>31</v>
      </c>
      <c r="R16" s="49" t="s">
        <v>32</v>
      </c>
      <c r="S16" s="54" t="s">
        <v>33</v>
      </c>
      <c r="T16" s="4"/>
    </row>
    <row r="17" spans="2:20" s="5" customFormat="1" x14ac:dyDescent="0.2">
      <c r="B17" s="48" t="s">
        <v>2</v>
      </c>
      <c r="C17" s="4" t="s">
        <v>3</v>
      </c>
      <c r="D17" s="48" t="s">
        <v>4</v>
      </c>
      <c r="E17" s="6" t="s">
        <v>5</v>
      </c>
      <c r="F17" s="61"/>
      <c r="G17" s="55"/>
      <c r="H17" s="55"/>
      <c r="I17" s="55"/>
      <c r="J17" s="55"/>
      <c r="K17" s="58"/>
      <c r="L17" s="55"/>
      <c r="M17" s="50"/>
      <c r="N17" s="50"/>
      <c r="O17" s="50"/>
      <c r="P17" s="50"/>
      <c r="Q17" s="50"/>
      <c r="R17" s="50"/>
      <c r="S17" s="55"/>
      <c r="T17" s="7"/>
    </row>
    <row r="18" spans="2:20" s="5" customFormat="1" x14ac:dyDescent="0.2">
      <c r="B18" s="48" t="s">
        <v>6</v>
      </c>
      <c r="C18" s="4"/>
      <c r="D18" s="48"/>
      <c r="E18" s="6"/>
      <c r="F18" s="61"/>
      <c r="G18" s="55"/>
      <c r="H18" s="55"/>
      <c r="I18" s="55"/>
      <c r="J18" s="55"/>
      <c r="K18" s="58"/>
      <c r="L18" s="55"/>
      <c r="M18" s="50"/>
      <c r="N18" s="50"/>
      <c r="O18" s="50"/>
      <c r="P18" s="50"/>
      <c r="Q18" s="50"/>
      <c r="R18" s="50"/>
      <c r="S18" s="55"/>
      <c r="T18" s="7"/>
    </row>
    <row r="19" spans="2:20" s="5" customFormat="1" x14ac:dyDescent="0.2">
      <c r="B19" s="6"/>
      <c r="C19" s="7"/>
      <c r="D19" s="6"/>
      <c r="E19" s="6"/>
      <c r="F19" s="61"/>
      <c r="G19" s="55"/>
      <c r="H19" s="55"/>
      <c r="I19" s="55"/>
      <c r="J19" s="55"/>
      <c r="K19" s="58"/>
      <c r="L19" s="55"/>
      <c r="M19" s="50"/>
      <c r="N19" s="50"/>
      <c r="O19" s="50"/>
      <c r="P19" s="50"/>
      <c r="Q19" s="50"/>
      <c r="R19" s="50"/>
      <c r="S19" s="55"/>
      <c r="T19" s="7"/>
    </row>
    <row r="20" spans="2:20" s="5" customFormat="1" x14ac:dyDescent="0.2">
      <c r="B20" s="8"/>
      <c r="C20" s="9"/>
      <c r="D20" s="8"/>
      <c r="E20" s="8"/>
      <c r="F20" s="62"/>
      <c r="G20" s="56"/>
      <c r="H20" s="56"/>
      <c r="I20" s="56"/>
      <c r="J20" s="56"/>
      <c r="K20" s="59"/>
      <c r="L20" s="56"/>
      <c r="M20" s="51"/>
      <c r="N20" s="51"/>
      <c r="O20" s="51"/>
      <c r="P20" s="51"/>
      <c r="Q20" s="51"/>
      <c r="R20" s="51"/>
      <c r="S20" s="56"/>
      <c r="T20" s="7"/>
    </row>
    <row r="21" spans="2:20" x14ac:dyDescent="0.2">
      <c r="B21" s="13" t="s">
        <v>11</v>
      </c>
      <c r="C21" s="14"/>
      <c r="D21" s="15"/>
      <c r="E21" s="16" t="s">
        <v>12</v>
      </c>
      <c r="F21" s="18">
        <v>15462685</v>
      </c>
      <c r="G21" s="17">
        <f>1084066451/1000</f>
        <v>1084066.4509999999</v>
      </c>
      <c r="H21" s="19">
        <f>1060634775/1000</f>
        <v>1060634.7749999999</v>
      </c>
      <c r="I21" s="19">
        <v>1721895</v>
      </c>
      <c r="J21" s="19">
        <v>1071890</v>
      </c>
      <c r="K21" s="19">
        <v>1071890</v>
      </c>
      <c r="L21" s="19">
        <v>1721890</v>
      </c>
      <c r="M21" s="19">
        <v>1071890</v>
      </c>
      <c r="N21" s="19">
        <v>1071890</v>
      </c>
      <c r="O21" s="19">
        <v>1721890</v>
      </c>
      <c r="P21" s="19">
        <v>1071890</v>
      </c>
      <c r="Q21" s="19">
        <v>1071890</v>
      </c>
      <c r="R21" s="17">
        <v>1720969</v>
      </c>
      <c r="S21" s="20">
        <f t="shared" ref="S21:S30" si="0">SUM(G21:R21)</f>
        <v>15462685.226</v>
      </c>
      <c r="T21" s="21"/>
    </row>
    <row r="22" spans="2:20" x14ac:dyDescent="0.2">
      <c r="B22" s="13" t="s">
        <v>13</v>
      </c>
      <c r="C22" s="22"/>
      <c r="D22" s="23"/>
      <c r="E22" s="16" t="s">
        <v>14</v>
      </c>
      <c r="F22" s="18">
        <v>2127733</v>
      </c>
      <c r="G22" s="24">
        <f>39739663/1000</f>
        <v>39739.663</v>
      </c>
      <c r="H22" s="25">
        <f>53409386/1000</f>
        <v>53409.385999999999</v>
      </c>
      <c r="I22" s="25">
        <v>189729.22980158919</v>
      </c>
      <c r="J22" s="25">
        <v>234477.554392422</v>
      </c>
      <c r="K22" s="25">
        <v>147784.24421230989</v>
      </c>
      <c r="L22" s="25">
        <v>259219.71640129469</v>
      </c>
      <c r="M22" s="25">
        <v>162335.33361208095</v>
      </c>
      <c r="N22" s="25">
        <v>262112.80172831923</v>
      </c>
      <c r="O22" s="25">
        <v>104580.53775435894</v>
      </c>
      <c r="P22" s="25">
        <v>119001.09722757012</v>
      </c>
      <c r="Q22" s="25">
        <v>338809.1669601968</v>
      </c>
      <c r="R22" s="24">
        <v>216534</v>
      </c>
      <c r="S22" s="24">
        <f t="shared" si="0"/>
        <v>2127732.7310901415</v>
      </c>
      <c r="T22" s="21"/>
    </row>
    <row r="23" spans="2:20" x14ac:dyDescent="0.2">
      <c r="B23" s="13" t="s">
        <v>15</v>
      </c>
      <c r="C23" s="22"/>
      <c r="D23" s="23"/>
      <c r="E23" s="16" t="s">
        <v>7</v>
      </c>
      <c r="F23" s="25">
        <v>253879</v>
      </c>
      <c r="G23" s="24">
        <f>15471149/1000</f>
        <v>15471.148999999999</v>
      </c>
      <c r="H23" s="25">
        <f>13919362/1000</f>
        <v>13919.361999999999</v>
      </c>
      <c r="I23" s="25">
        <v>40249</v>
      </c>
      <c r="J23" s="25">
        <v>17249</v>
      </c>
      <c r="K23" s="25">
        <v>17249</v>
      </c>
      <c r="L23" s="25">
        <v>35129</v>
      </c>
      <c r="M23" s="25">
        <v>17249</v>
      </c>
      <c r="N23" s="25">
        <v>17249</v>
      </c>
      <c r="O23" s="25">
        <v>17249</v>
      </c>
      <c r="P23" s="25">
        <v>17249</v>
      </c>
      <c r="Q23" s="25">
        <v>17249</v>
      </c>
      <c r="R23" s="24">
        <v>28367</v>
      </c>
      <c r="S23" s="24">
        <f t="shared" si="0"/>
        <v>253878.511</v>
      </c>
      <c r="T23" s="21"/>
    </row>
    <row r="24" spans="2:20" x14ac:dyDescent="0.2">
      <c r="B24" s="13"/>
      <c r="C24" s="22" t="s">
        <v>0</v>
      </c>
      <c r="D24" s="23"/>
      <c r="E24" s="16" t="s">
        <v>49</v>
      </c>
      <c r="F24" s="25">
        <v>0</v>
      </c>
      <c r="G24" s="24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4">
        <f t="shared" si="0"/>
        <v>0</v>
      </c>
      <c r="T24" s="21"/>
    </row>
    <row r="25" spans="2:20" x14ac:dyDescent="0.2">
      <c r="B25" s="26"/>
      <c r="C25" s="22" t="s">
        <v>8</v>
      </c>
      <c r="D25" s="23"/>
      <c r="E25" s="16" t="s">
        <v>16</v>
      </c>
      <c r="F25" s="25">
        <v>253879</v>
      </c>
      <c r="G25" s="24">
        <f>15471149/1000</f>
        <v>15471.148999999999</v>
      </c>
      <c r="H25" s="25">
        <f>13919362/1000</f>
        <v>13919.361999999999</v>
      </c>
      <c r="I25" s="25">
        <v>40249</v>
      </c>
      <c r="J25" s="25">
        <v>17249</v>
      </c>
      <c r="K25" s="25">
        <v>17249</v>
      </c>
      <c r="L25" s="25">
        <v>35129</v>
      </c>
      <c r="M25" s="25">
        <v>17249</v>
      </c>
      <c r="N25" s="25">
        <v>17249</v>
      </c>
      <c r="O25" s="25">
        <v>17249</v>
      </c>
      <c r="P25" s="25">
        <v>17249</v>
      </c>
      <c r="Q25" s="25">
        <v>17249</v>
      </c>
      <c r="R25" s="24">
        <v>28367</v>
      </c>
      <c r="S25" s="24">
        <f t="shared" si="0"/>
        <v>253878.511</v>
      </c>
      <c r="T25" s="21"/>
    </row>
    <row r="26" spans="2:20" ht="15" customHeight="1" x14ac:dyDescent="0.2">
      <c r="B26" s="26"/>
      <c r="C26" s="22"/>
      <c r="D26" s="27" t="s">
        <v>43</v>
      </c>
      <c r="E26" s="16" t="s">
        <v>45</v>
      </c>
      <c r="F26" s="25">
        <v>0</v>
      </c>
      <c r="G26" s="24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4">
        <f t="shared" si="0"/>
        <v>0</v>
      </c>
      <c r="T26" s="21"/>
    </row>
    <row r="27" spans="2:20" ht="31.5" x14ac:dyDescent="0.2">
      <c r="B27" s="26"/>
      <c r="C27" s="28"/>
      <c r="D27" s="27" t="s">
        <v>35</v>
      </c>
      <c r="E27" s="16" t="s">
        <v>36</v>
      </c>
      <c r="F27" s="25">
        <v>10</v>
      </c>
      <c r="G27" s="24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4">
        <f t="shared" si="0"/>
        <v>0</v>
      </c>
      <c r="T27" s="21"/>
    </row>
    <row r="28" spans="2:20" ht="15" customHeight="1" x14ac:dyDescent="0.2">
      <c r="B28" s="26"/>
      <c r="C28" s="28"/>
      <c r="D28" s="27" t="s">
        <v>37</v>
      </c>
      <c r="E28" s="16" t="s">
        <v>38</v>
      </c>
      <c r="F28" s="25">
        <v>208482</v>
      </c>
      <c r="G28" s="24">
        <f>15471149/1000</f>
        <v>15471.148999999999</v>
      </c>
      <c r="H28" s="25">
        <f>13919362/1000</f>
        <v>13919.361999999999</v>
      </c>
      <c r="I28" s="25">
        <v>17249</v>
      </c>
      <c r="J28" s="25">
        <v>17249</v>
      </c>
      <c r="K28" s="25">
        <v>17249</v>
      </c>
      <c r="L28" s="25">
        <v>17249</v>
      </c>
      <c r="M28" s="25">
        <v>17249</v>
      </c>
      <c r="N28" s="25">
        <v>17249</v>
      </c>
      <c r="O28" s="25">
        <v>17249</v>
      </c>
      <c r="P28" s="25">
        <v>17249</v>
      </c>
      <c r="Q28" s="25">
        <v>17249</v>
      </c>
      <c r="R28" s="24">
        <v>23850</v>
      </c>
      <c r="S28" s="24">
        <f t="shared" si="0"/>
        <v>208481.511</v>
      </c>
      <c r="T28" s="21"/>
    </row>
    <row r="29" spans="2:20" x14ac:dyDescent="0.2">
      <c r="B29" s="26"/>
      <c r="C29" s="28"/>
      <c r="D29" s="27" t="s">
        <v>39</v>
      </c>
      <c r="E29" s="30" t="s">
        <v>40</v>
      </c>
      <c r="F29" s="25">
        <v>45387</v>
      </c>
      <c r="G29" s="24">
        <v>0</v>
      </c>
      <c r="H29" s="25">
        <v>0</v>
      </c>
      <c r="I29" s="25">
        <v>23000</v>
      </c>
      <c r="J29" s="25">
        <v>0</v>
      </c>
      <c r="K29" s="25">
        <v>0</v>
      </c>
      <c r="L29" s="25">
        <v>17880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4507</v>
      </c>
      <c r="S29" s="24">
        <f t="shared" si="0"/>
        <v>45387</v>
      </c>
      <c r="T29" s="21"/>
    </row>
    <row r="30" spans="2:20" x14ac:dyDescent="0.2">
      <c r="B30" s="26"/>
      <c r="C30" s="31" t="s">
        <v>9</v>
      </c>
      <c r="D30" s="29"/>
      <c r="E30" s="16" t="s">
        <v>46</v>
      </c>
      <c r="F30" s="25">
        <v>0</v>
      </c>
      <c r="G30" s="24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4">
        <f t="shared" si="0"/>
        <v>0</v>
      </c>
      <c r="T30" s="21"/>
    </row>
    <row r="31" spans="2:20" x14ac:dyDescent="0.2">
      <c r="B31" s="32">
        <v>25</v>
      </c>
      <c r="C31" s="22"/>
      <c r="D31" s="27"/>
      <c r="E31" s="30" t="s">
        <v>47</v>
      </c>
      <c r="F31" s="25">
        <v>155587</v>
      </c>
      <c r="G31" s="24">
        <v>0</v>
      </c>
      <c r="H31" s="25">
        <v>0</v>
      </c>
      <c r="I31" s="25">
        <v>6658.4968276768805</v>
      </c>
      <c r="J31" s="25">
        <v>14587.800875076045</v>
      </c>
      <c r="K31" s="25">
        <v>14360.089060604134</v>
      </c>
      <c r="L31" s="25">
        <v>18419.474506274677</v>
      </c>
      <c r="M31" s="25">
        <v>16929.309476461785</v>
      </c>
      <c r="N31" s="25">
        <v>18332.723190645556</v>
      </c>
      <c r="O31" s="25">
        <v>16745.813478128413</v>
      </c>
      <c r="P31" s="25">
        <v>16943.50062383664</v>
      </c>
      <c r="Q31" s="25">
        <v>16458.17036987931</v>
      </c>
      <c r="R31" s="24">
        <v>16152</v>
      </c>
      <c r="S31" s="24">
        <f t="shared" ref="S31:S36" si="1">SUM(G31:R31)</f>
        <v>155587.37840858346</v>
      </c>
      <c r="T31" s="21"/>
    </row>
    <row r="32" spans="2:20" x14ac:dyDescent="0.2">
      <c r="B32" s="32"/>
      <c r="C32" s="22" t="s">
        <v>10</v>
      </c>
      <c r="D32" s="27"/>
      <c r="E32" s="30" t="s">
        <v>48</v>
      </c>
      <c r="F32" s="25">
        <v>155587</v>
      </c>
      <c r="G32" s="24">
        <v>0</v>
      </c>
      <c r="H32" s="25">
        <v>0</v>
      </c>
      <c r="I32" s="25">
        <v>6658.4968276768805</v>
      </c>
      <c r="J32" s="25">
        <v>14587.800875076045</v>
      </c>
      <c r="K32" s="25">
        <v>14360.089060604134</v>
      </c>
      <c r="L32" s="25">
        <v>18419.474506274677</v>
      </c>
      <c r="M32" s="25">
        <v>16929.309476461785</v>
      </c>
      <c r="N32" s="25">
        <v>18332.723190645556</v>
      </c>
      <c r="O32" s="25">
        <v>16745.813478128413</v>
      </c>
      <c r="P32" s="25">
        <v>16943.50062383664</v>
      </c>
      <c r="Q32" s="25">
        <v>16458.17036987931</v>
      </c>
      <c r="R32" s="24">
        <v>16152</v>
      </c>
      <c r="S32" s="24">
        <f>SUM(G32:R32)</f>
        <v>155587.37840858346</v>
      </c>
      <c r="T32" s="21"/>
    </row>
    <row r="33" spans="2:20" ht="31.5" x14ac:dyDescent="0.2">
      <c r="B33" s="13" t="s">
        <v>17</v>
      </c>
      <c r="C33" s="22"/>
      <c r="D33" s="23"/>
      <c r="E33" s="30" t="s">
        <v>18</v>
      </c>
      <c r="F33" s="25">
        <v>159090</v>
      </c>
      <c r="G33" s="24">
        <v>0</v>
      </c>
      <c r="H33" s="25">
        <v>0</v>
      </c>
      <c r="I33" s="25">
        <v>11301.658606319039</v>
      </c>
      <c r="J33" s="25">
        <v>21679.783744141852</v>
      </c>
      <c r="K33" s="25">
        <v>0</v>
      </c>
      <c r="L33" s="25">
        <v>28128.028432504136</v>
      </c>
      <c r="M33" s="25">
        <v>0</v>
      </c>
      <c r="N33" s="25">
        <v>5816.3758819668365</v>
      </c>
      <c r="O33" s="25">
        <v>0</v>
      </c>
      <c r="P33" s="25">
        <v>0</v>
      </c>
      <c r="Q33" s="25">
        <v>92164.153335068157</v>
      </c>
      <c r="R33" s="24">
        <v>0</v>
      </c>
      <c r="S33" s="24">
        <f>SUM(G33:R33)</f>
        <v>159090</v>
      </c>
      <c r="T33" s="21"/>
    </row>
    <row r="34" spans="2:20" x14ac:dyDescent="0.2">
      <c r="B34" s="63"/>
      <c r="C34" s="64" t="s">
        <v>9</v>
      </c>
      <c r="D34" s="35"/>
      <c r="E34" s="36" t="s">
        <v>34</v>
      </c>
      <c r="F34" s="39">
        <v>159090</v>
      </c>
      <c r="G34" s="37">
        <v>0</v>
      </c>
      <c r="H34" s="39">
        <v>0</v>
      </c>
      <c r="I34" s="39">
        <v>11301.658606319039</v>
      </c>
      <c r="J34" s="39">
        <v>21679.783744141852</v>
      </c>
      <c r="K34" s="39">
        <v>0</v>
      </c>
      <c r="L34" s="39">
        <v>28128.028432504136</v>
      </c>
      <c r="M34" s="39">
        <v>0</v>
      </c>
      <c r="N34" s="39">
        <v>5816.3758819668365</v>
      </c>
      <c r="O34" s="39">
        <v>0</v>
      </c>
      <c r="P34" s="39">
        <v>0</v>
      </c>
      <c r="Q34" s="39">
        <v>92164.153335068157</v>
      </c>
      <c r="R34" s="37"/>
      <c r="S34" s="37">
        <f>SUM(G34:R34)</f>
        <v>159090</v>
      </c>
      <c r="T34" s="21"/>
    </row>
    <row r="35" spans="2:20" hidden="1" x14ac:dyDescent="0.2">
      <c r="B35" s="13" t="s">
        <v>41</v>
      </c>
      <c r="C35" s="22"/>
      <c r="D35" s="23"/>
      <c r="E35" s="30" t="s">
        <v>42</v>
      </c>
      <c r="F35" s="25">
        <v>15673650</v>
      </c>
      <c r="G35" s="24">
        <f>300966359/1000</f>
        <v>300966.359</v>
      </c>
      <c r="H35" s="25">
        <f>239547467/1000</f>
        <v>239547.467</v>
      </c>
      <c r="I35" s="25">
        <v>5547054.6586074997</v>
      </c>
      <c r="J35" s="25">
        <v>916463.53102778317</v>
      </c>
      <c r="K35" s="25">
        <v>806366.79895876243</v>
      </c>
      <c r="L35" s="25">
        <v>103018.29085691346</v>
      </c>
      <c r="M35" s="25">
        <v>196787.23692208529</v>
      </c>
      <c r="N35" s="25">
        <v>0</v>
      </c>
      <c r="O35" s="25">
        <v>5969893.8013351895</v>
      </c>
      <c r="P35" s="25">
        <v>1044926.90395114</v>
      </c>
      <c r="Q35" s="25">
        <v>916902.78058628819</v>
      </c>
      <c r="R35" s="24">
        <v>0</v>
      </c>
      <c r="S35" s="24">
        <f>SUM(G35:R35)</f>
        <v>16041927.828245662</v>
      </c>
      <c r="T35" s="21"/>
    </row>
    <row r="36" spans="2:20" hidden="1" x14ac:dyDescent="0.2">
      <c r="B36" s="33" t="s">
        <v>19</v>
      </c>
      <c r="C36" s="34"/>
      <c r="D36" s="35"/>
      <c r="E36" s="36" t="s">
        <v>20</v>
      </c>
      <c r="F36" s="38">
        <v>0</v>
      </c>
      <c r="G36" s="37">
        <v>0</v>
      </c>
      <c r="H36" s="39"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7"/>
      <c r="S36" s="37">
        <f t="shared" si="1"/>
        <v>0</v>
      </c>
      <c r="T36" s="21"/>
    </row>
    <row r="37" spans="2:20" hidden="1" x14ac:dyDescent="0.2">
      <c r="B37" s="40"/>
      <c r="C37" s="41"/>
      <c r="D37" s="41"/>
      <c r="E37" s="42"/>
      <c r="L37" s="43"/>
      <c r="T37" s="21"/>
    </row>
    <row r="38" spans="2:20" hidden="1" x14ac:dyDescent="0.2">
      <c r="B38" s="40"/>
      <c r="C38" s="41"/>
      <c r="D38" s="41"/>
      <c r="E38" s="42"/>
    </row>
    <row r="39" spans="2:20" hidden="1" x14ac:dyDescent="0.2">
      <c r="B39" s="40"/>
      <c r="C39" s="41"/>
      <c r="D39" s="41"/>
      <c r="E39" s="42"/>
      <c r="G39" s="44"/>
      <c r="H39" s="45"/>
    </row>
    <row r="40" spans="2:20" hidden="1" x14ac:dyDescent="0.2"/>
    <row r="41" spans="2:20" hidden="1" x14ac:dyDescent="0.2"/>
    <row r="42" spans="2:20" hidden="1" x14ac:dyDescent="0.2"/>
    <row r="43" spans="2:20" hidden="1" x14ac:dyDescent="0.2"/>
    <row r="44" spans="2:20" hidden="1" x14ac:dyDescent="0.2"/>
    <row r="45" spans="2:20" hidden="1" x14ac:dyDescent="0.2"/>
  </sheetData>
  <mergeCells count="18">
    <mergeCell ref="R16:R20"/>
    <mergeCell ref="S16:S20"/>
    <mergeCell ref="Q16:Q20"/>
    <mergeCell ref="N16:N20"/>
    <mergeCell ref="O16:O20"/>
    <mergeCell ref="P16:P20"/>
    <mergeCell ref="B8:C10"/>
    <mergeCell ref="D8:T10"/>
    <mergeCell ref="B11:C11"/>
    <mergeCell ref="D11:T11"/>
    <mergeCell ref="L16:L20"/>
    <mergeCell ref="M16:M20"/>
    <mergeCell ref="G16:G20"/>
    <mergeCell ref="H16:H20"/>
    <mergeCell ref="I16:I20"/>
    <mergeCell ref="J16:J20"/>
    <mergeCell ref="K16:K20"/>
    <mergeCell ref="F16:F20"/>
  </mergeCells>
  <printOptions horizontalCentered="1"/>
  <pageMargins left="0.59055118110236227" right="0.59055118110236227" top="0.59055118110236227" bottom="0.98425196850393704" header="0" footer="0"/>
  <pageSetup paperSize="5" scale="47" fitToHeight="0" orientation="landscape" r:id="rId1"/>
  <headerFooter alignWithMargins="0"/>
  <ignoredErrors>
    <ignoredError sqref="B33:D33 B27:D28 B25:D25 C30:D30 D26 C32 B23:D23 B21:D22 C24:D24 B29:D29 B34:D35 B36:D36" numberStoredAsText="1"/>
    <ignoredError sqref="S21:S3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050501</vt:lpstr>
      <vt:lpstr>'050501'!Área_de_impresión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karinandrea.nazal</cp:lastModifiedBy>
  <cp:lastPrinted>2022-03-29T19:56:12Z</cp:lastPrinted>
  <dcterms:created xsi:type="dcterms:W3CDTF">2013-09-25T19:33:41Z</dcterms:created>
  <dcterms:modified xsi:type="dcterms:W3CDTF">2022-03-29T19:56:23Z</dcterms:modified>
</cp:coreProperties>
</file>