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AppData\Local\Temp\Rar$DIa2912.3320\"/>
    </mc:Choice>
  </mc:AlternateContent>
  <bookViews>
    <workbookView xWindow="0" yWindow="0" windowWidth="28800" windowHeight="11010"/>
  </bookViews>
  <sheets>
    <sheet name="24.03.602" sheetId="2" r:id="rId1"/>
  </sheets>
  <calcPr calcId="162913"/>
</workbook>
</file>

<file path=xl/calcChain.xml><?xml version="1.0" encoding="utf-8"?>
<calcChain xmlns="http://schemas.openxmlformats.org/spreadsheetml/2006/main">
  <c r="D51" i="2" l="1"/>
  <c r="E45" i="2"/>
  <c r="B54" i="2"/>
  <c r="B25" i="2"/>
  <c r="C52" i="2"/>
  <c r="D21" i="2"/>
  <c r="C47" i="2"/>
  <c r="D45" i="2"/>
  <c r="C39" i="2"/>
  <c r="E42" i="2"/>
  <c r="C30" i="2"/>
  <c r="C48" i="2"/>
  <c r="D24" i="2"/>
  <c r="E31" i="2"/>
  <c r="E24" i="2"/>
  <c r="E48" i="2"/>
  <c r="B44" i="2"/>
  <c r="E23" i="2"/>
  <c r="C45" i="2"/>
  <c r="D25" i="2"/>
  <c r="E34" i="2"/>
  <c r="B28" i="2"/>
  <c r="B24" i="2"/>
  <c r="E51" i="2"/>
  <c r="B58" i="2"/>
  <c r="B43" i="2"/>
  <c r="C57" i="2"/>
  <c r="D57" i="2"/>
  <c r="C31" i="2"/>
  <c r="D46" i="2"/>
  <c r="C44" i="2"/>
  <c r="B41" i="2"/>
  <c r="B26" i="2"/>
  <c r="C23" i="2"/>
  <c r="B37" i="2"/>
  <c r="B21" i="2"/>
  <c r="D37" i="2"/>
  <c r="D39" i="2"/>
  <c r="B51" i="2"/>
  <c r="D23" i="2"/>
  <c r="E53" i="2"/>
  <c r="D53" i="2"/>
  <c r="E29" i="2"/>
  <c r="E52" i="2"/>
  <c r="B31" i="2"/>
  <c r="D52" i="2"/>
  <c r="C21" i="2"/>
  <c r="E47" i="2"/>
  <c r="C27" i="2"/>
  <c r="B30" i="2"/>
  <c r="E49" i="2"/>
  <c r="D38" i="2"/>
  <c r="D44" i="2"/>
  <c r="E50" i="2"/>
  <c r="D48" i="2"/>
  <c r="D33" i="2"/>
  <c r="D47" i="2"/>
  <c r="E21" i="2"/>
  <c r="D49" i="2"/>
  <c r="E60" i="2"/>
  <c r="C53" i="2"/>
  <c r="C29" i="2"/>
  <c r="C58" i="2"/>
  <c r="D59" i="2"/>
  <c r="C60" i="2"/>
  <c r="B61" i="2"/>
  <c r="B45" i="2"/>
  <c r="D55" i="2"/>
  <c r="C56" i="2"/>
  <c r="D35" i="2"/>
  <c r="B53" i="2"/>
  <c r="E56" i="2"/>
  <c r="B40" i="2"/>
  <c r="B49" i="2"/>
  <c r="D22" i="2"/>
  <c r="E36" i="2"/>
  <c r="C61" i="2"/>
  <c r="C33" i="2"/>
  <c r="E28" i="2"/>
  <c r="B50" i="2"/>
  <c r="C46" i="2"/>
  <c r="E55" i="2"/>
  <c r="C28" i="2"/>
  <c r="D60" i="2"/>
  <c r="B48" i="2"/>
  <c r="E22" i="2"/>
  <c r="C55" i="2"/>
  <c r="D58" i="2"/>
  <c r="E35" i="2"/>
  <c r="E46" i="2"/>
  <c r="C34" i="2"/>
  <c r="E59" i="2"/>
  <c r="C36" i="2"/>
  <c r="C40" i="2"/>
  <c r="D32" i="2"/>
  <c r="E25" i="2"/>
  <c r="B56" i="2"/>
  <c r="D27" i="2"/>
  <c r="B33" i="2"/>
  <c r="C38" i="2"/>
  <c r="E27" i="2"/>
  <c r="E26" i="2"/>
  <c r="E30" i="2"/>
  <c r="D29" i="2"/>
  <c r="B39" i="2"/>
  <c r="D61" i="2"/>
  <c r="B22" i="2"/>
  <c r="B59" i="2"/>
  <c r="C49" i="2"/>
  <c r="C59" i="2"/>
  <c r="B23" i="2"/>
  <c r="D31" i="2"/>
  <c r="B35" i="2"/>
  <c r="D34" i="2"/>
  <c r="C26" i="2"/>
  <c r="C50" i="2"/>
  <c r="D50" i="2"/>
  <c r="E44" i="2"/>
  <c r="C25" i="2"/>
  <c r="D28" i="2"/>
  <c r="E32" i="2"/>
  <c r="C24" i="2"/>
  <c r="C37" i="2"/>
  <c r="B34" i="2"/>
  <c r="D56" i="2"/>
  <c r="B46" i="2"/>
  <c r="B52" i="2"/>
  <c r="D26" i="2"/>
  <c r="B29" i="2"/>
  <c r="E33" i="2"/>
  <c r="E40" i="2"/>
  <c r="B60" i="2"/>
  <c r="D30" i="2"/>
  <c r="E58" i="2"/>
  <c r="D40" i="2"/>
  <c r="B55" i="2"/>
  <c r="C22" i="2"/>
  <c r="B38" i="2"/>
  <c r="B32" i="2"/>
  <c r="E41" i="2"/>
  <c r="D43" i="2"/>
  <c r="E38" i="2"/>
  <c r="B57" i="2"/>
  <c r="E61" i="2"/>
  <c r="D41" i="2"/>
  <c r="E54" i="2"/>
  <c r="C32" i="2"/>
  <c r="C35" i="2"/>
  <c r="C42" i="2"/>
  <c r="C51" i="2"/>
  <c r="C43" i="2"/>
  <c r="C54" i="2"/>
  <c r="D54" i="2"/>
  <c r="B47" i="2"/>
  <c r="D42" i="2"/>
  <c r="E37" i="2"/>
  <c r="E39" i="2"/>
  <c r="E43" i="2"/>
  <c r="C41" i="2"/>
  <c r="B36" i="2"/>
  <c r="B27" i="2"/>
  <c r="D36" i="2"/>
  <c r="E57" i="2"/>
  <c r="B42" i="2"/>
  <c r="D124" i="2" l="1"/>
</calcChain>
</file>

<file path=xl/sharedStrings.xml><?xml version="1.0" encoding="utf-8"?>
<sst xmlns="http://schemas.openxmlformats.org/spreadsheetml/2006/main" count="19" uniqueCount="19">
  <si>
    <t>Programa 01</t>
  </si>
  <si>
    <t xml:space="preserve">Glosa 07   </t>
  </si>
  <si>
    <t>Requerimiento:</t>
  </si>
  <si>
    <t>Periodicidad:</t>
  </si>
  <si>
    <t>Trimestralmente</t>
  </si>
  <si>
    <t>Tipo de Gasto</t>
  </si>
  <si>
    <t>Descripción del Gasto</t>
  </si>
  <si>
    <t>Monto M$</t>
  </si>
  <si>
    <t>Persona o entidad ejecutora de los Recursos</t>
  </si>
  <si>
    <t>24.03.602.001</t>
  </si>
  <si>
    <t>24.03.602.002</t>
  </si>
  <si>
    <t>24.03.602.003</t>
  </si>
  <si>
    <t>24.03.602.004</t>
  </si>
  <si>
    <t>24.03.602.005</t>
  </si>
  <si>
    <t>24.03.602.006</t>
  </si>
  <si>
    <t>24.03.602</t>
  </si>
  <si>
    <r>
      <rPr>
        <sz val="10"/>
        <color theme="1"/>
        <rFont val="Verdana"/>
      </rPr>
      <t xml:space="preserve"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</t>
    </r>
    <r>
      <rPr>
        <b/>
        <sz val="10"/>
        <color rgb="FF000000"/>
        <rFont val="Verdana"/>
      </rPr>
      <t>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</si>
  <si>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TOTAL</t>
  </si>
  <si>
    <t>Tercer trimestre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</si>
</sst>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Verdana"/>
    </font>
    <font>
      <sz val="10"/>
      <color theme="1"/>
      <name val="Verdana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Verdana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164" fontId="3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3" borderId="12" xfId="0" applyFont="1" applyFill="1" applyBorder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/>
    <xf numFmtId="49" fontId="1" fillId="0" borderId="13" xfId="0" applyNumberFormat="1" applyFont="1" applyBorder="1" applyAlignment="1"/>
    <xf numFmtId="3" fontId="1" fillId="0" borderId="13" xfId="0" applyNumberFormat="1" applyFont="1" applyBorder="1" applyAlignment="1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0" borderId="8" xfId="0" applyFont="1" applyBorder="1"/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9" fontId="2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76325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49" workbookViewId="0">
      <selection activeCell="B8" sqref="B8:C8"/>
    </sheetView>
  </sheetViews>
  <sheetFormatPr baseColWidth="10" defaultColWidth="12.5703125" defaultRowHeight="15" customHeight="1" x14ac:dyDescent="0.2"/>
  <cols>
    <col min="1" max="1" width="2.85546875" customWidth="1"/>
    <col min="2" max="2" width="33.42578125" customWidth="1"/>
    <col min="3" max="3" width="56.140625" customWidth="1"/>
    <col min="4" max="4" width="31" customWidth="1"/>
    <col min="5" max="5" width="130.7109375" bestFit="1" customWidth="1"/>
    <col min="6" max="6" width="26.28515625" customWidth="1"/>
    <col min="7" max="10" width="11.42578125" customWidth="1"/>
    <col min="11" max="11" width="11.42578125" hidden="1" customWidth="1"/>
    <col min="12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10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11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 t="s">
        <v>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5" t="s">
        <v>18</v>
      </c>
      <c r="C7" s="26"/>
      <c r="D7" s="2"/>
      <c r="E7" s="1"/>
      <c r="F7" s="1"/>
      <c r="G7" s="1"/>
      <c r="H7" s="1"/>
      <c r="I7" s="1"/>
      <c r="J7" s="1"/>
      <c r="K7" s="1" t="s">
        <v>14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7" t="s">
        <v>0</v>
      </c>
      <c r="C8" s="26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3" t="s">
        <v>1</v>
      </c>
      <c r="C9" s="3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28" t="s">
        <v>15</v>
      </c>
      <c r="C10" s="26"/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4"/>
      <c r="C11" s="4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7" t="s">
        <v>2</v>
      </c>
      <c r="C12" s="19" t="s">
        <v>16</v>
      </c>
      <c r="D12" s="20"/>
      <c r="E12" s="20"/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9"/>
      <c r="C13" s="30"/>
      <c r="D13" s="26"/>
      <c r="E13" s="26"/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9.25" customHeight="1" x14ac:dyDescent="0.2">
      <c r="A14" s="1"/>
      <c r="B14" s="18"/>
      <c r="C14" s="22"/>
      <c r="D14" s="23"/>
      <c r="E14" s="23"/>
      <c r="F14" s="2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4"/>
      <c r="C15" s="5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7" t="s">
        <v>3</v>
      </c>
      <c r="C16" s="19" t="s">
        <v>4</v>
      </c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">
      <c r="A17" s="1"/>
      <c r="B17" s="18"/>
      <c r="C17" s="22"/>
      <c r="D17" s="23"/>
      <c r="E17" s="23"/>
      <c r="F17" s="2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3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7"/>
      <c r="C19" s="7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">
      <c r="A20" s="1"/>
      <c r="B20" s="8" t="s">
        <v>5</v>
      </c>
      <c r="C20" s="9" t="s">
        <v>6</v>
      </c>
      <c r="D20" s="10" t="s">
        <v>7</v>
      </c>
      <c r="E20" s="8" t="s">
        <v>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 t="str">
        <f ca="1">IFERROR(__xludf.DUMMYFUNCTION("IMPORTRANGE(""https://docs.google.com/spreadsheets/d/1326rdUM6oOTA_5T6U_eA-Yqy4OMk6d_RGd_Z1bKVaC8/edit#gid=1459860096"",""'24.03.602 DDM'!C10:C100"")"),"24.03.602.4")</f>
        <v>24.03.602.4</v>
      </c>
      <c r="C21" s="11" t="str">
        <f ca="1">IFERROR(__xludf.DUMMYFUNCTION("IMPORTRANGE(""https://docs.google.com/spreadsheets/d/1326rdUM6oOTA_5T6U_eA-Yqy4OMk6d_RGd_Z1bKVaC8/edit#gid=1459860096"",""'24.03.602 DDM'!i10:i100"")"),"Cuentas Públicas Participativas Municipales")</f>
        <v>Cuentas Públicas Participativas Municipales</v>
      </c>
      <c r="D21" s="13">
        <f ca="1">IFERROR(__xludf.DUMMYFUNCTION("IMPORTRANGE(""https://docs.google.com/spreadsheets/d/1326rdUM6oOTA_5T6U_eA-Yqy4OMk6d_RGd_Z1bKVaC8/edit#gid=1459860096"",""'24.03.602 DDM'!ad10:ad100"")"),5000000)</f>
        <v>5000000</v>
      </c>
      <c r="E21" s="11" t="str">
        <f ca="1">IFERROR(__xludf.DUMMYFUNCTION("IMPORTRANGE(""https://docs.google.com/spreadsheets/d/1326rdUM6oOTA_5T6U_eA-Yqy4OMk6d_RGd_Z1bKVaC8/edit#gid=1459860096"",""'24.03.602 DDM'!f10:f100"")"),"MUNICIPALIDAD DE PICA")</f>
        <v>MUNICIPALIDAD DE PICA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 t="str">
        <f ca="1">IFERROR(__xludf.DUMMYFUNCTION("""COMPUTED_VALUE"""),"24.03.602.4")</f>
        <v>24.03.602.4</v>
      </c>
      <c r="C22" s="11" t="str">
        <f ca="1">IFERROR(__xludf.DUMMYFUNCTION("""COMPUTED_VALUE"""),"Cuentas Públicas Participativas Municipales")</f>
        <v>Cuentas Públicas Participativas Municipales</v>
      </c>
      <c r="D22" s="13">
        <f ca="1">IFERROR(__xludf.DUMMYFUNCTION("""COMPUTED_VALUE"""),5000000)</f>
        <v>5000000</v>
      </c>
      <c r="E22" s="11" t="str">
        <f ca="1">IFERROR(__xludf.DUMMYFUNCTION("""COMPUTED_VALUE"""),"MUNICIPALIDAD DE TOCOPILLA")</f>
        <v>MUNICIPALIDAD DE TOCOPILLA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 t="str">
        <f ca="1">IFERROR(__xludf.DUMMYFUNCTION("""COMPUTED_VALUE"""),"24.03.602.4")</f>
        <v>24.03.602.4</v>
      </c>
      <c r="C23" s="11" t="str">
        <f ca="1">IFERROR(__xludf.DUMMYFUNCTION("""COMPUTED_VALUE"""),"Cuentas Públicas Participativas Municipales")</f>
        <v>Cuentas Públicas Participativas Municipales</v>
      </c>
      <c r="D23" s="13">
        <f ca="1">IFERROR(__xludf.DUMMYFUNCTION("""COMPUTED_VALUE"""),5000000)</f>
        <v>5000000</v>
      </c>
      <c r="E23" s="11" t="str">
        <f ca="1">IFERROR(__xludf.DUMMYFUNCTION("""COMPUTED_VALUE"""),"MUNICIPALIDAD DE CALDERA")</f>
        <v>MUNICIPALIDAD DE CALDERA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 t="str">
        <f ca="1">IFERROR(__xludf.DUMMYFUNCTION("""COMPUTED_VALUE"""),"24.03.602.4")</f>
        <v>24.03.602.4</v>
      </c>
      <c r="C24" s="11" t="str">
        <f ca="1">IFERROR(__xludf.DUMMYFUNCTION("""COMPUTED_VALUE"""),"Cuentas Públicas Participativas Municipales")</f>
        <v>Cuentas Públicas Participativas Municipales</v>
      </c>
      <c r="D24" s="13">
        <f ca="1">IFERROR(__xludf.DUMMYFUNCTION("""COMPUTED_VALUE"""),5000000)</f>
        <v>5000000</v>
      </c>
      <c r="E24" s="11" t="str">
        <f ca="1">IFERROR(__xludf.DUMMYFUNCTION("""COMPUTED_VALUE"""),"MUNICIPALIDAD DE VICUÑA")</f>
        <v>MUNICIPALIDAD DE VICUÑA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 t="str">
        <f ca="1">IFERROR(__xludf.DUMMYFUNCTION("""COMPUTED_VALUE"""),"24.03.602.4")</f>
        <v>24.03.602.4</v>
      </c>
      <c r="C25" s="11" t="str">
        <f ca="1">IFERROR(__xludf.DUMMYFUNCTION("""COMPUTED_VALUE"""),"Cuentas Públicas Participativas Municipales")</f>
        <v>Cuentas Públicas Participativas Municipales</v>
      </c>
      <c r="D25" s="13">
        <f ca="1">IFERROR(__xludf.DUMMYFUNCTION("""COMPUTED_VALUE"""),5000000)</f>
        <v>5000000</v>
      </c>
      <c r="E25" s="11" t="str">
        <f ca="1">IFERROR(__xludf.DUMMYFUNCTION("""COMPUTED_VALUE"""),"MUNICIPALIDAD DE CATEMU")</f>
        <v>MUNICIPALIDAD DE CATEMU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2" t="str">
        <f ca="1">IFERROR(__xludf.DUMMYFUNCTION("""COMPUTED_VALUE"""),"24.03.602.4")</f>
        <v>24.03.602.4</v>
      </c>
      <c r="C26" s="11" t="str">
        <f ca="1">IFERROR(__xludf.DUMMYFUNCTION("""COMPUTED_VALUE"""),"Cuentas Públicas Participativas Municipales")</f>
        <v>Cuentas Públicas Participativas Municipales</v>
      </c>
      <c r="D26" s="13">
        <f ca="1">IFERROR(__xludf.DUMMYFUNCTION("""COMPUTED_VALUE"""),5000000)</f>
        <v>5000000</v>
      </c>
      <c r="E26" s="11" t="str">
        <f ca="1">IFERROR(__xludf.DUMMYFUNCTION("""COMPUTED_VALUE"""),"MUNICIPALIDAD DE CONSTITUCIÓN")</f>
        <v>MUNICIPALIDAD DE CONSTITUCIÓN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2" t="str">
        <f ca="1">IFERROR(__xludf.DUMMYFUNCTION("""COMPUTED_VALUE"""),"24.03.602.4")</f>
        <v>24.03.602.4</v>
      </c>
      <c r="C27" s="11" t="str">
        <f ca="1">IFERROR(__xludf.DUMMYFUNCTION("""COMPUTED_VALUE"""),"Cuentas Públicas Participativas Municipales")</f>
        <v>Cuentas Públicas Participativas Municipales</v>
      </c>
      <c r="D27" s="13">
        <f ca="1">IFERROR(__xludf.DUMMYFUNCTION("""COMPUTED_VALUE"""),5000000)</f>
        <v>5000000</v>
      </c>
      <c r="E27" s="11" t="str">
        <f ca="1">IFERROR(__xludf.DUMMYFUNCTION("""COMPUTED_VALUE"""),"MUNICIPALIDAD DE LEBU")</f>
        <v>MUNICIPALIDAD DE LEBU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2" t="str">
        <f ca="1">IFERROR(__xludf.DUMMYFUNCTION("""COMPUTED_VALUE"""),"24.03.602.4")</f>
        <v>24.03.602.4</v>
      </c>
      <c r="C28" s="11" t="str">
        <f ca="1">IFERROR(__xludf.DUMMYFUNCTION("""COMPUTED_VALUE"""),"Cuentas Públicas Participativas Municipales")</f>
        <v>Cuentas Públicas Participativas Municipales</v>
      </c>
      <c r="D28" s="13">
        <f ca="1">IFERROR(__xludf.DUMMYFUNCTION("""COMPUTED_VALUE"""),5000000)</f>
        <v>5000000</v>
      </c>
      <c r="E28" s="11" t="str">
        <f ca="1">IFERROR(__xludf.DUMMYFUNCTION("""COMPUTED_VALUE"""),"MUNICIPALIDAD DE CURACO DE VÉLEZ")</f>
        <v>MUNICIPALIDAD DE CURACO DE VÉLEZ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 t="str">
        <f ca="1">IFERROR(__xludf.DUMMYFUNCTION("""COMPUTED_VALUE"""),"24.03.602.4")</f>
        <v>24.03.602.4</v>
      </c>
      <c r="C29" s="11" t="str">
        <f ca="1">IFERROR(__xludf.DUMMYFUNCTION("""COMPUTED_VALUE"""),"Cuentas Públicas Participativas Municipales")</f>
        <v>Cuentas Públicas Participativas Municipales</v>
      </c>
      <c r="D29" s="13">
        <f ca="1">IFERROR(__xludf.DUMMYFUNCTION("""COMPUTED_VALUE"""),5000000)</f>
        <v>5000000</v>
      </c>
      <c r="E29" s="11" t="str">
        <f ca="1">IFERROR(__xludf.DUMMYFUNCTION("""COMPUTED_VALUE"""),"MUNICIPALIDAD DE GUAITECAS")</f>
        <v>MUNICIPALIDAD DE GUAITECAS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 t="str">
        <f ca="1">IFERROR(__xludf.DUMMYFUNCTION("""COMPUTED_VALUE"""),"24.03.602.4")</f>
        <v>24.03.602.4</v>
      </c>
      <c r="C30" s="11" t="str">
        <f ca="1">IFERROR(__xludf.DUMMYFUNCTION("""COMPUTED_VALUE"""),"Cuentas Públicas Participativas Municipales")</f>
        <v>Cuentas Públicas Participativas Municipales</v>
      </c>
      <c r="D30" s="13">
        <f ca="1">IFERROR(__xludf.DUMMYFUNCTION("""COMPUTED_VALUE"""),5000000)</f>
        <v>5000000</v>
      </c>
      <c r="E30" s="11" t="str">
        <f ca="1">IFERROR(__xludf.DUMMYFUNCTION("""COMPUTED_VALUE"""),"MUNICIPALIDAD DE PORVENIR")</f>
        <v>MUNICIPALIDAD DE PORVENIR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 t="str">
        <f ca="1">IFERROR(__xludf.DUMMYFUNCTION("""COMPUTED_VALUE"""),"24.03.602.4")</f>
        <v>24.03.602.4</v>
      </c>
      <c r="C31" s="11" t="str">
        <f ca="1">IFERROR(__xludf.DUMMYFUNCTION("""COMPUTED_VALUE"""),"Cuentas Públicas Participativas Municipales")</f>
        <v>Cuentas Públicas Participativas Municipales</v>
      </c>
      <c r="D31" s="13">
        <f ca="1">IFERROR(__xludf.DUMMYFUNCTION("""COMPUTED_VALUE"""),5000000)</f>
        <v>5000000</v>
      </c>
      <c r="E31" s="11" t="str">
        <f ca="1">IFERROR(__xludf.DUMMYFUNCTION("""COMPUTED_VALUE"""),"MUNICIPALIDAD DE MÁFIL")</f>
        <v>MUNICIPALIDAD DE MÁFIL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 t="str">
        <f ca="1">IFERROR(__xludf.DUMMYFUNCTION("""COMPUTED_VALUE"""),"24.03.602.4")</f>
        <v>24.03.602.4</v>
      </c>
      <c r="C32" s="11" t="str">
        <f ca="1">IFERROR(__xludf.DUMMYFUNCTION("""COMPUTED_VALUE"""),"Cuentas Públicas Participativas Municipales")</f>
        <v>Cuentas Públicas Participativas Municipales</v>
      </c>
      <c r="D32" s="13">
        <f ca="1">IFERROR(__xludf.DUMMYFUNCTION("""COMPUTED_VALUE"""),5000000)</f>
        <v>5000000</v>
      </c>
      <c r="E32" s="11" t="str">
        <f ca="1">IFERROR(__xludf.DUMMYFUNCTION("""COMPUTED_VALUE"""),"MUNICIPALIDAD DE TREHUACO")</f>
        <v>MUNICIPALIDAD DE TREHUACO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 t="str">
        <f ca="1">IFERROR(__xludf.DUMMYFUNCTION("""COMPUTED_VALUE"""),"24.03.602.4")</f>
        <v>24.03.602.4</v>
      </c>
      <c r="C33" s="11" t="str">
        <f ca="1">IFERROR(__xludf.DUMMYFUNCTION("""COMPUTED_VALUE"""),"Cuentas Públicas Participativas Municipales")</f>
        <v>Cuentas Públicas Participativas Municipales</v>
      </c>
      <c r="D33" s="13">
        <f ca="1">IFERROR(__xludf.DUMMYFUNCTION("""COMPUTED_VALUE"""),5000000)</f>
        <v>5000000</v>
      </c>
      <c r="E33" s="11" t="str">
        <f ca="1">IFERROR(__xludf.DUMMYFUNCTION("""COMPUTED_VALUE"""),"MUNICIPALIDAD DE CALERA DE TANGO")</f>
        <v>MUNICIPALIDAD DE CALERA DE TANGO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 t="str">
        <f ca="1">IFERROR(__xludf.DUMMYFUNCTION("""COMPUTED_VALUE"""),"24.03.602.4")</f>
        <v>24.03.602.4</v>
      </c>
      <c r="C34" s="11" t="str">
        <f ca="1">IFERROR(__xludf.DUMMYFUNCTION("""COMPUTED_VALUE"""),"Cuentas Públicas Participativas Municipales")</f>
        <v>Cuentas Públicas Participativas Municipales</v>
      </c>
      <c r="D34" s="13">
        <f ca="1">IFERROR(__xludf.DUMMYFUNCTION("""COMPUTED_VALUE"""),5000000)</f>
        <v>5000000</v>
      </c>
      <c r="E34" s="11" t="str">
        <f ca="1">IFERROR(__xludf.DUMMYFUNCTION("""COMPUTED_VALUE"""),"MUNICIPALIDAD DE TRAIGUÉN")</f>
        <v>MUNICIPALIDAD DE TRAIGUÉN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2" t="str">
        <f ca="1">IFERROR(__xludf.DUMMYFUNCTION("""COMPUTED_VALUE"""),"24.03.602.4")</f>
        <v>24.03.602.4</v>
      </c>
      <c r="C35" s="11" t="str">
        <f ca="1">IFERROR(__xludf.DUMMYFUNCTION("""COMPUTED_VALUE"""),"Cuentas Públicas Participativas Municipales")</f>
        <v>Cuentas Públicas Participativas Municipales</v>
      </c>
      <c r="D35" s="13">
        <f ca="1">IFERROR(__xludf.DUMMYFUNCTION("""COMPUTED_VALUE"""),5000000)</f>
        <v>5000000</v>
      </c>
      <c r="E35" s="11" t="str">
        <f ca="1">IFERROR(__xludf.DUMMYFUNCTION("""COMPUTED_VALUE"""),"MUNICIPALIDAD DE PUTRE")</f>
        <v>MUNICIPALIDAD DE PUTRE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2" t="str">
        <f ca="1">IFERROR(__xludf.DUMMYFUNCTION("""COMPUTED_VALUE"""),"24.03.602.4")</f>
        <v>24.03.602.4</v>
      </c>
      <c r="C36" s="11" t="str">
        <f ca="1">IFERROR(__xludf.DUMMYFUNCTION("""COMPUTED_VALUE"""),"Cuentas Públicas Participativas Municipales")</f>
        <v>Cuentas Públicas Participativas Municipales</v>
      </c>
      <c r="D36" s="13">
        <f ca="1">IFERROR(__xludf.DUMMYFUNCTION("""COMPUTED_VALUE"""),5000000)</f>
        <v>5000000</v>
      </c>
      <c r="E36" s="11" t="str">
        <f ca="1">IFERROR(__xludf.DUMMYFUNCTION("""COMPUTED_VALUE"""),"MUNICIPALIDAD DE SAN FERNANDO")</f>
        <v>MUNICIPALIDAD DE SAN FERNANDO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2" t="str">
        <f ca="1">IFERROR(__xludf.DUMMYFUNCTION("""COMPUTED_VALUE"""),"24.03.602.2")</f>
        <v>24.03.602.2</v>
      </c>
      <c r="C37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7" s="13">
        <f ca="1">IFERROR(__xludf.DUMMYFUNCTION("""COMPUTED_VALUE"""),20000000)</f>
        <v>20000000</v>
      </c>
      <c r="E37" s="11" t="str">
        <f ca="1">IFERROR(__xludf.DUMMYFUNCTION("""COMPUTED_VALUE"""),"MUNICIPALIDAD DE LOS SAUCES")</f>
        <v>MUNICIPALIDAD DE LOS SAUCES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2" t="str">
        <f ca="1">IFERROR(__xludf.DUMMYFUNCTION("""COMPUTED_VALUE"""),"24.03.602.2")</f>
        <v>24.03.602.2</v>
      </c>
      <c r="C38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8" s="13">
        <f ca="1">IFERROR(__xludf.DUMMYFUNCTION("""COMPUTED_VALUE"""),20000000)</f>
        <v>20000000</v>
      </c>
      <c r="E38" s="11" t="str">
        <f ca="1">IFERROR(__xludf.DUMMYFUNCTION("""COMPUTED_VALUE"""),"MUNICIPALIDAD DE LUMACO")</f>
        <v>MUNICIPALIDAD DE LUMACO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2" t="str">
        <f ca="1">IFERROR(__xludf.DUMMYFUNCTION("""COMPUTED_VALUE"""),"24.03.602.2")</f>
        <v>24.03.602.2</v>
      </c>
      <c r="C39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9" s="13">
        <f ca="1">IFERROR(__xludf.DUMMYFUNCTION("""COMPUTED_VALUE"""),20000000)</f>
        <v>20000000</v>
      </c>
      <c r="E39" s="11" t="str">
        <f ca="1">IFERROR(__xludf.DUMMYFUNCTION("""COMPUTED_VALUE"""),"MUNICIPALIDAD DE TRAIGUÉN")</f>
        <v>MUNICIPALIDAD DE TRAIGUÉN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2" t="str">
        <f ca="1">IFERROR(__xludf.DUMMYFUNCTION("""COMPUTED_VALUE"""),"24.03.602.2")</f>
        <v>24.03.602.2</v>
      </c>
      <c r="C40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0" s="13">
        <f ca="1">IFERROR(__xludf.DUMMYFUNCTION("""COMPUTED_VALUE"""),20000000)</f>
        <v>20000000</v>
      </c>
      <c r="E40" s="11" t="str">
        <f ca="1">IFERROR(__xludf.DUMMYFUNCTION("""COMPUTED_VALUE"""),"MUNICIPALIDAD DE PURÉN")</f>
        <v>MUNICIPALIDAD DE PURÉN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2" t="str">
        <f ca="1">IFERROR(__xludf.DUMMYFUNCTION("""COMPUTED_VALUE"""),"24.03.602.2")</f>
        <v>24.03.602.2</v>
      </c>
      <c r="C41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1" s="13">
        <f ca="1">IFERROR(__xludf.DUMMYFUNCTION("""COMPUTED_VALUE"""),50000000)</f>
        <v>50000000</v>
      </c>
      <c r="E41" s="11" t="str">
        <f ca="1">IFERROR(__xludf.DUMMYFUNCTION("""COMPUTED_VALUE"""),"MUNICIPALIDAD DE ILLAPEL")</f>
        <v>MUNICIPALIDAD DE ILLAPEL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2" t="str">
        <f ca="1">IFERROR(__xludf.DUMMYFUNCTION("""COMPUTED_VALUE"""),"24.03.602.2")</f>
        <v>24.03.602.2</v>
      </c>
      <c r="C42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2" s="13">
        <f ca="1">IFERROR(__xludf.DUMMYFUNCTION("""COMPUTED_VALUE"""),50000000)</f>
        <v>50000000</v>
      </c>
      <c r="E42" s="11" t="str">
        <f ca="1">IFERROR(__xludf.DUMMYFUNCTION("""COMPUTED_VALUE"""),"MUNICIPALIDAD DE PAIGUANO")</f>
        <v>MUNICIPALIDAD DE PAIGUANO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2" t="str">
        <f ca="1">IFERROR(__xludf.DUMMYFUNCTION("""COMPUTED_VALUE"""),"24.03.602.2")</f>
        <v>24.03.602.2</v>
      </c>
      <c r="C43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3" s="13">
        <f ca="1">IFERROR(__xludf.DUMMYFUNCTION("""COMPUTED_VALUE"""),20000000)</f>
        <v>20000000</v>
      </c>
      <c r="E43" s="11" t="str">
        <f ca="1">IFERROR(__xludf.DUMMYFUNCTION("""COMPUTED_VALUE"""),"MUNICIPALIDAD DE COELEMU")</f>
        <v>MUNICIPALIDAD DE COELEMU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2" t="str">
        <f ca="1">IFERROR(__xludf.DUMMYFUNCTION("""COMPUTED_VALUE"""),"24.03.602.2")</f>
        <v>24.03.602.2</v>
      </c>
      <c r="C44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4" s="13">
        <f ca="1">IFERROR(__xludf.DUMMYFUNCTION("""COMPUTED_VALUE"""),20000000)</f>
        <v>20000000</v>
      </c>
      <c r="E44" s="11" t="str">
        <f ca="1">IFERROR(__xludf.DUMMYFUNCTION("""COMPUTED_VALUE"""),"MUNICIPALIDAD DE NINHUE")</f>
        <v>MUNICIPALIDAD DE NINHUE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2" t="str">
        <f ca="1">IFERROR(__xludf.DUMMYFUNCTION("""COMPUTED_VALUE"""),"24.03.602.2")</f>
        <v>24.03.602.2</v>
      </c>
      <c r="C45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5" s="13">
        <f ca="1">IFERROR(__xludf.DUMMYFUNCTION("""COMPUTED_VALUE"""),20000000)</f>
        <v>20000000</v>
      </c>
      <c r="E45" s="11" t="str">
        <f ca="1">IFERROR(__xludf.DUMMYFUNCTION("""COMPUTED_VALUE"""),"MUNICIPALIDAD DE PORTEZUELO")</f>
        <v>MUNICIPALIDAD DE PORTEZUELO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2" t="str">
        <f ca="1">IFERROR(__xludf.DUMMYFUNCTION("""COMPUTED_VALUE"""),"24.03.602.2")</f>
        <v>24.03.602.2</v>
      </c>
      <c r="C46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6" s="13">
        <f ca="1">IFERROR(__xludf.DUMMYFUNCTION("""COMPUTED_VALUE"""),20000000)</f>
        <v>20000000</v>
      </c>
      <c r="E46" s="11" t="str">
        <f ca="1">IFERROR(__xludf.DUMMYFUNCTION("""COMPUTED_VALUE"""),"MUNICIPALIDAD DE QUILLÓN")</f>
        <v>MUNICIPALIDAD DE QUILLÓN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2" t="str">
        <f ca="1">IFERROR(__xludf.DUMMYFUNCTION("""COMPUTED_VALUE"""),"24.03.602.2")</f>
        <v>24.03.602.2</v>
      </c>
      <c r="C47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7" s="13">
        <f ca="1">IFERROR(__xludf.DUMMYFUNCTION("""COMPUTED_VALUE"""),20000000)</f>
        <v>20000000</v>
      </c>
      <c r="E47" s="11" t="str">
        <f ca="1">IFERROR(__xludf.DUMMYFUNCTION("""COMPUTED_VALUE"""),"MUNICIPALIDAD DE QUIRIHUE")</f>
        <v>MUNICIPALIDAD DE QUIRIHUE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2" t="str">
        <f ca="1">IFERROR(__xludf.DUMMYFUNCTION("""COMPUTED_VALUE"""),"24.03.602.2")</f>
        <v>24.03.602.2</v>
      </c>
      <c r="C48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8" s="13">
        <f ca="1">IFERROR(__xludf.DUMMYFUNCTION("""COMPUTED_VALUE"""),20000000)</f>
        <v>20000000</v>
      </c>
      <c r="E48" s="11" t="str">
        <f ca="1">IFERROR(__xludf.DUMMYFUNCTION("""COMPUTED_VALUE"""),"MUNICIPALIDAD DE RÁNQUIL")</f>
        <v>MUNICIPALIDAD DE RÁNQUIL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2" t="str">
        <f ca="1">IFERROR(__xludf.DUMMYFUNCTION("""COMPUTED_VALUE"""),"24.03.602.2")</f>
        <v>24.03.602.2</v>
      </c>
      <c r="C49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9" s="13">
        <f ca="1">IFERROR(__xludf.DUMMYFUNCTION("""COMPUTED_VALUE"""),20000000)</f>
        <v>20000000</v>
      </c>
      <c r="E49" s="11" t="str">
        <f ca="1">IFERROR(__xludf.DUMMYFUNCTION("""COMPUTED_VALUE"""),"MUNICIPALIDAD DE SAN NICOLÁS")</f>
        <v>MUNICIPALIDAD DE SAN NICOLÁS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2" t="str">
        <f ca="1">IFERROR(__xludf.DUMMYFUNCTION("""COMPUTED_VALUE"""),"24.03.602.2")</f>
        <v>24.03.602.2</v>
      </c>
      <c r="C50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50" s="13">
        <f ca="1">IFERROR(__xludf.DUMMYFUNCTION("""COMPUTED_VALUE"""),20000000)</f>
        <v>20000000</v>
      </c>
      <c r="E50" s="11" t="str">
        <f ca="1">IFERROR(__xludf.DUMMYFUNCTION("""COMPUTED_VALUE"""),"MUNICIPALIDAD DE TREHUACO")</f>
        <v>MUNICIPALIDAD DE TREHUACO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2" t="str">
        <f ca="1">IFERROR(__xludf.DUMMYFUNCTION("""COMPUTED_VALUE"""),"24.03.602.2")</f>
        <v>24.03.602.2</v>
      </c>
      <c r="C51" s="11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51" s="13">
        <f ca="1">IFERROR(__xludf.DUMMYFUNCTION("""COMPUTED_VALUE"""),50000000)</f>
        <v>50000000</v>
      </c>
      <c r="E51" s="11" t="str">
        <f ca="1">IFERROR(__xludf.DUMMYFUNCTION("""COMPUTED_VALUE"""),"MUNICIPALIDAD DE PUNITAQUI")</f>
        <v>MUNICIPALIDAD DE PUNITAQUI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2" t="str">
        <f ca="1">IFERROR(__xludf.DUMMYFUNCTION("""COMPUTED_VALUE"""),"24.03.602.1")</f>
        <v>24.03.602.1</v>
      </c>
      <c r="C52" s="11" t="str">
        <f ca="1">IFERROR(__xludf.DUMMYFUNCTION("""COMPUTED_VALUE"""),"Fortalecimiento de la gobernanza del agua en microcuencas priorizadas de los ríos San Pedro y Calle Calle")</f>
        <v>Fortalecimiento de la gobernanza del agua en microcuencas priorizadas de los ríos San Pedro y Calle Calle</v>
      </c>
      <c r="D52" s="13">
        <f ca="1">IFERROR(__xludf.DUMMYFUNCTION("""COMPUTED_VALUE"""),16000000)</f>
        <v>16000000</v>
      </c>
      <c r="E52" s="11" t="str">
        <f ca="1">IFERROR(__xludf.DUMMYFUNCTION("""COMPUTED_VALUE"""),"ASOCIACIÓN DE MUNICIPIOS PARA LA CONSERVACIÓN DE LA BIODIVERSIDAD DE LA REGIÓN DE LOS RÍOS")</f>
        <v>ASOCIACIÓN DE MUNICIPIOS PARA LA CONSERVACIÓN DE LA BIODIVERSIDAD DE LA REGIÓN DE LOS RÍOS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2" t="str">
        <f ca="1">IFERROR(__xludf.DUMMYFUNCTION("""COMPUTED_VALUE"""),"24.03.602.1")</f>
        <v>24.03.602.1</v>
      </c>
      <c r="C53" s="11" t="str">
        <f ca="1">IFERROR(__xludf.DUMMYFUNCTION("""COMPUTED_VALUE"""),"Implementación inicial del Plan de acción de Residuos orgánicos para la Región de los Ríos")</f>
        <v>Implementación inicial del Plan de acción de Residuos orgánicos para la Región de los Ríos</v>
      </c>
      <c r="D53" s="13">
        <f ca="1">IFERROR(__xludf.DUMMYFUNCTION("""COMPUTED_VALUE"""),16000000)</f>
        <v>16000000</v>
      </c>
      <c r="E53" s="11" t="str">
        <f ca="1">IFERROR(__xludf.DUMMYFUNCTION("""COMPUTED_VALUE"""),"ASOCIACIÓN DE MUNICIPALIDADES DE LA REGIÓN DE LOS RÍOS PARA EL MANEJO SUSTENTABLE DE RESIDUOS Y LA GESTIÓN AMBIENTAL")</f>
        <v>ASOCIACIÓN DE MUNICIPALIDADES DE LA REGIÓN DE LOS RÍOS PARA EL MANEJO SUSTENTABLE DE RESIDUOS Y LA GESTIÓN AMBIENTAL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2" t="str">
        <f ca="1">IFERROR(__xludf.DUMMYFUNCTION("""COMPUTED_VALUE"""),"24.03.602.1")</f>
        <v>24.03.602.1</v>
      </c>
      <c r="C54" s="11" t="str">
        <f ca="1">IFERROR(__xludf.DUMMYFUNCTION("""COMPUTED_VALUE"""),"Escuela de Formación Medioambiental(EFMA) Ciudad Sur: Fortaleciendo a las organizaciones comunitarias medioambientales y a la ciudadanía a través del asociativismo municipal")</f>
        <v>Escuela de Formación Medioambiental(EFMA) Ciudad Sur: Fortaleciendo a las organizaciones comunitarias medioambientales y a la ciudadanía a través del asociativismo municipal</v>
      </c>
      <c r="D54" s="13">
        <f ca="1">IFERROR(__xludf.DUMMYFUNCTION("""COMPUTED_VALUE"""),16000000)</f>
        <v>16000000</v>
      </c>
      <c r="E54" s="11" t="str">
        <f ca="1">IFERROR(__xludf.DUMMYFUNCTION("""COMPUTED_VALUE"""),"ASOCIACIÓN DE MUNICIPIOS CIUDAD SUR")</f>
        <v>ASOCIACIÓN DE MUNICIPIOS CIUDAD SUR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2" t="str">
        <f ca="1">IFERROR(__xludf.DUMMYFUNCTION("""COMPUTED_VALUE"""),"24.03.602.1")</f>
        <v>24.03.602.1</v>
      </c>
      <c r="C55" s="11" t="str">
        <f ca="1">IFERROR(__xludf.DUMMYFUNCTION("""COMPUTED_VALUE"""),"Gobernanza participativa y plan de gestión para el “Paisaje de Conservación Cordillera Nahuelbuta Norte” en las comunas de Santa Juana, San Pedro de la Paz y Coronel")</f>
        <v>Gobernanza participativa y plan de gestión para el “Paisaje de Conservación Cordillera Nahuelbuta Norte” en las comunas de Santa Juana, San Pedro de la Paz y Coronel</v>
      </c>
      <c r="D55" s="13">
        <f ca="1">IFERROR(__xludf.DUMMYFUNCTION("""COMPUTED_VALUE"""),16000000)</f>
        <v>16000000</v>
      </c>
      <c r="E55" s="11" t="str">
        <f ca="1">IFERROR(__xludf.DUMMYFUNCTION("""COMPUTED_VALUE"""),"ASOCIACIÓN DE MUNICIPIOS REGIÓN DEL BIOBÍO AMRBB")</f>
        <v>ASOCIACIÓN DE MUNICIPIOS REGIÓN DEL BIOBÍO AMRBB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2" t="str">
        <f ca="1">IFERROR(__xludf.DUMMYFUNCTION("""COMPUTED_VALUE"""),"24.03.602.1")</f>
        <v>24.03.602.1</v>
      </c>
      <c r="C56" s="11" t="str">
        <f ca="1">IFERROR(__xludf.DUMMYFUNCTION("""COMPUTED_VALUE"""),"Potenciar las gobernanzas ambientales por medio del fortalecimiento de las competencias de los funcionarios municipales de la Región de los Ríos.")</f>
        <v>Potenciar las gobernanzas ambientales por medio del fortalecimiento de las competencias de los funcionarios municipales de la Región de los Ríos.</v>
      </c>
      <c r="D56" s="13">
        <f ca="1">IFERROR(__xludf.DUMMYFUNCTION("""COMPUTED_VALUE"""),15963700)</f>
        <v>15963700</v>
      </c>
      <c r="E56" s="11" t="str">
        <f ca="1">IFERROR(__xludf.DUMMYFUNCTION("""COMPUTED_VALUE"""),"ASOCIACIÓN DE MUNICIPALIDADES DE LA REGIÓN DE LOS RÍOS")</f>
        <v>ASOCIACIÓN DE MUNICIPALIDADES DE LA REGIÓN DE LOS RÍOS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2" t="str">
        <f ca="1">IFERROR(__xludf.DUMMYFUNCTION("""COMPUTED_VALUE"""),"24.03.602.1")</f>
        <v>24.03.602.1</v>
      </c>
      <c r="C57" s="11" t="str">
        <f ca="1">IFERROR(__xludf.DUMMYFUNCTION("""COMPUTED_VALUE"""),"La Protección de la Biodiversidad en los Instrumentos de Planificación Territorial.")</f>
        <v>La Protección de la Biodiversidad en los Instrumentos de Planificación Territorial.</v>
      </c>
      <c r="D57" s="13">
        <f ca="1">IFERROR(__xludf.DUMMYFUNCTION("""COMPUTED_VALUE"""),16000000)</f>
        <v>16000000</v>
      </c>
      <c r="E57" s="11" t="str">
        <f ca="1">IFERROR(__xludf.DUMMYFUNCTION("""COMPUTED_VALUE"""),"ASOCIACIÓN PARA LA PRESERVACIÓN DE LA BIODIVERSIDAD EN EL TERRITORIO NONGUÉN Y OTROS ECOSISTEMAS")</f>
        <v>ASOCIACIÓN PARA LA PRESERVACIÓN DE LA BIODIVERSIDAD EN EL TERRITORIO NONGUÉN Y OTROS ECOSISTEMAS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2" t="str">
        <f ca="1">IFERROR(__xludf.DUMMYFUNCTION("""COMPUTED_VALUE"""),"24.03.602.1")</f>
        <v>24.03.602.1</v>
      </c>
      <c r="C58" s="11" t="str">
        <f ca="1">IFERROR(__xludf.DUMMYFUNCTION("""COMPUTED_VALUE"""),"Fortalecimiento de la Gestión Climática Territorial en la Asociación de Municipios Turísticos Lacustres AMTL")</f>
        <v>Fortalecimiento de la Gestión Climática Territorial en la Asociación de Municipios Turísticos Lacustres AMTL</v>
      </c>
      <c r="D58" s="13">
        <f ca="1">IFERROR(__xludf.DUMMYFUNCTION("""COMPUTED_VALUE"""),16000000)</f>
        <v>16000000</v>
      </c>
      <c r="E58" s="11" t="str">
        <f ca="1">IFERROR(__xludf.DUMMYFUNCTION("""COMPUTED_VALUE"""),"ASOCIACIÓN DE MUNICIPIOS TURÍSTICOS DE LA ZONA LACUSTRE")</f>
        <v>ASOCIACIÓN DE MUNICIPIOS TURÍSTICOS DE LA ZONA LACUSTRE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2" t="str">
        <f ca="1">IFERROR(__xludf.DUMMYFUNCTION("""COMPUTED_VALUE"""),"24.03.602.1")</f>
        <v>24.03.602.1</v>
      </c>
      <c r="C59" s="11" t="str">
        <f ca="1">IFERROR(__xludf.DUMMYFUNCTION("""COMPUTED_VALUE"""),"Puesta en marcha del modelo de gobernanza y operación de la leñería popular sustentable.")</f>
        <v>Puesta en marcha del modelo de gobernanza y operación de la leñería popular sustentable.</v>
      </c>
      <c r="D59" s="13">
        <f ca="1">IFERROR(__xludf.DUMMYFUNCTION("""COMPUTED_VALUE"""),16000000)</f>
        <v>16000000</v>
      </c>
      <c r="E59" s="11" t="str">
        <f ca="1">IFERROR(__xludf.DUMMYFUNCTION("""COMPUTED_VALUE"""),"ASOCIACIÓN DE MUNICIPALIDADES DE LA CORDILLERA DE LA COSTA, COMUNAS DE CORRAL Y LA UNIÓN")</f>
        <v>ASOCIACIÓN DE MUNICIPALIDADES DE LA CORDILLERA DE LA COSTA, COMUNAS DE CORRAL Y LA UNIÓN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2" t="str">
        <f ca="1">IFERROR(__xludf.DUMMYFUNCTION("""COMPUTED_VALUE"""),"24.03.602.1")</f>
        <v>24.03.602.1</v>
      </c>
      <c r="C60" s="11" t="str">
        <f ca="1">IFERROR(__xludf.DUMMYFUNCTION("""COMPUTED_VALUE"""),"Diseño de un diagnóstico y estrategia de fortalecimiento institucional, para el cumplimiento de la Ley deTransformación Digital (TD) en los Municipios de la Provincia de Huasco")</f>
        <v>Diseño de un diagnóstico y estrategia de fortalecimiento institucional, para el cumplimiento de la Ley deTransformación Digital (TD) en los Municipios de la Provincia de Huasco</v>
      </c>
      <c r="D60" s="13">
        <f ca="1">IFERROR(__xludf.DUMMYFUNCTION("""COMPUTED_VALUE"""),16000000)</f>
        <v>16000000</v>
      </c>
      <c r="E60" s="11" t="str">
        <f ca="1">IFERROR(__xludf.DUMMYFUNCTION("""COMPUTED_VALUE"""),"ASOCIACIÓN DE MUNICIPIOS DE LA PROVINCIA DE HUASCO")</f>
        <v>ASOCIACIÓN DE MUNICIPIOS DE LA PROVINCIA DE HUASCO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2" t="str">
        <f ca="1">IFERROR(__xludf.DUMMYFUNCTION("""COMPUTED_VALUE"""),"24.03.602.1")</f>
        <v>24.03.602.1</v>
      </c>
      <c r="C61" s="11" t="str">
        <f ca="1">IFERROR(__xludf.DUMMYFUNCTION("""COMPUTED_VALUE"""),"Formulación de Plan estratégico de capacitación ante emergencias")</f>
        <v>Formulación de Plan estratégico de capacitación ante emergencias</v>
      </c>
      <c r="D61" s="13">
        <f ca="1">IFERROR(__xludf.DUMMYFUNCTION("""COMPUTED_VALUE"""),16000000)</f>
        <v>16000000</v>
      </c>
      <c r="E61" s="11" t="str">
        <f ca="1">IFERROR(__xludf.DUMMYFUNCTION("""COMPUTED_VALUE"""),"ASOCIACIÓN DE MUNICIPALIDADES DE LA REGIÓN DE VALPARAÍSO")</f>
        <v>ASOCIACIÓN DE MUNICIPALIDADES DE LA REGIÓN DE VALPARAÍSO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1"/>
      <c r="C62" s="11"/>
      <c r="D62" s="11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 x14ac:dyDescent="0.2">
      <c r="A63" s="1"/>
      <c r="B63" s="11"/>
      <c r="C63" s="11"/>
      <c r="D63" s="11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 x14ac:dyDescent="0.2">
      <c r="A64" s="1"/>
      <c r="B64" s="11"/>
      <c r="C64" s="11"/>
      <c r="D64" s="11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 x14ac:dyDescent="0.2">
      <c r="A65" s="1"/>
      <c r="B65" s="11"/>
      <c r="C65" s="11"/>
      <c r="D65" s="11"/>
      <c r="E65" s="1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 x14ac:dyDescent="0.2">
      <c r="A66" s="1"/>
      <c r="B66" s="11"/>
      <c r="C66" s="11"/>
      <c r="D66" s="11"/>
      <c r="E66" s="1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hidden="1" customHeight="1" x14ac:dyDescent="0.2">
      <c r="A67" s="1"/>
      <c r="B67" s="11"/>
      <c r="C67" s="11"/>
      <c r="D67" s="11"/>
      <c r="E67" s="1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hidden="1" customHeight="1" x14ac:dyDescent="0.2">
      <c r="A68" s="1"/>
      <c r="B68" s="11"/>
      <c r="C68" s="11"/>
      <c r="D68" s="11"/>
      <c r="E68" s="1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hidden="1" customHeight="1" x14ac:dyDescent="0.2">
      <c r="A69" s="1"/>
      <c r="B69" s="11"/>
      <c r="C69" s="11"/>
      <c r="D69" s="11"/>
      <c r="E69" s="1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hidden="1" customHeight="1" x14ac:dyDescent="0.2">
      <c r="A70" s="1"/>
      <c r="B70" s="11"/>
      <c r="C70" s="11"/>
      <c r="D70" s="11"/>
      <c r="E70" s="1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hidden="1" customHeight="1" x14ac:dyDescent="0.2">
      <c r="A71" s="1"/>
      <c r="B71" s="11"/>
      <c r="C71" s="11"/>
      <c r="D71" s="11"/>
      <c r="E71" s="1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hidden="1" customHeight="1" x14ac:dyDescent="0.2">
      <c r="A72" s="1"/>
      <c r="B72" s="11"/>
      <c r="C72" s="11"/>
      <c r="D72" s="11"/>
      <c r="E72" s="1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hidden="1" customHeight="1" x14ac:dyDescent="0.2">
      <c r="A73" s="1"/>
      <c r="B73" s="11"/>
      <c r="C73" s="11"/>
      <c r="D73" s="11"/>
      <c r="E73" s="1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hidden="1" customHeight="1" x14ac:dyDescent="0.2">
      <c r="A74" s="1"/>
      <c r="B74" s="11"/>
      <c r="C74" s="11"/>
      <c r="D74" s="11"/>
      <c r="E74" s="1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hidden="1" customHeight="1" x14ac:dyDescent="0.2">
      <c r="A75" s="1"/>
      <c r="B75" s="11"/>
      <c r="C75" s="11"/>
      <c r="D75" s="11"/>
      <c r="E75" s="1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hidden="1" customHeight="1" x14ac:dyDescent="0.2">
      <c r="A76" s="1"/>
      <c r="B76" s="11"/>
      <c r="C76" s="11"/>
      <c r="D76" s="11"/>
      <c r="E76" s="1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hidden="1" customHeight="1" x14ac:dyDescent="0.2">
      <c r="A77" s="1"/>
      <c r="B77" s="11"/>
      <c r="C77" s="11"/>
      <c r="D77" s="11"/>
      <c r="E77" s="1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 x14ac:dyDescent="0.2">
      <c r="A78" s="1"/>
      <c r="B78" s="11"/>
      <c r="C78" s="11"/>
      <c r="D78" s="11"/>
      <c r="E78" s="1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 x14ac:dyDescent="0.2">
      <c r="A79" s="1"/>
      <c r="B79" s="11"/>
      <c r="C79" s="11"/>
      <c r="D79" s="11"/>
      <c r="E79" s="1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 x14ac:dyDescent="0.2">
      <c r="A80" s="1"/>
      <c r="B80" s="11"/>
      <c r="C80" s="11"/>
      <c r="D80" s="11"/>
      <c r="E80" s="1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 x14ac:dyDescent="0.2">
      <c r="A81" s="1"/>
      <c r="B81" s="11"/>
      <c r="C81" s="11"/>
      <c r="D81" s="11"/>
      <c r="E81" s="1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 x14ac:dyDescent="0.2">
      <c r="A82" s="1"/>
      <c r="B82" s="11"/>
      <c r="C82" s="11"/>
      <c r="D82" s="11"/>
      <c r="E82" s="1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 x14ac:dyDescent="0.2">
      <c r="A83" s="1"/>
      <c r="B83" s="11"/>
      <c r="C83" s="11"/>
      <c r="D83" s="11"/>
      <c r="E83" s="1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 x14ac:dyDescent="0.2">
      <c r="A84" s="1"/>
      <c r="B84" s="11"/>
      <c r="C84" s="11"/>
      <c r="D84" s="11"/>
      <c r="E84" s="1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 x14ac:dyDescent="0.2">
      <c r="A85" s="1"/>
      <c r="B85" s="11"/>
      <c r="C85" s="11"/>
      <c r="D85" s="11"/>
      <c r="E85" s="1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 x14ac:dyDescent="0.2">
      <c r="A86" s="1"/>
      <c r="B86" s="11"/>
      <c r="C86" s="11"/>
      <c r="D86" s="11"/>
      <c r="E86" s="1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 x14ac:dyDescent="0.2">
      <c r="A87" s="1"/>
      <c r="B87" s="11"/>
      <c r="C87" s="11"/>
      <c r="D87" s="11"/>
      <c r="E87" s="1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 x14ac:dyDescent="0.2">
      <c r="A88" s="1"/>
      <c r="B88" s="11"/>
      <c r="C88" s="11"/>
      <c r="D88" s="11"/>
      <c r="E88" s="1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 x14ac:dyDescent="0.2">
      <c r="A89" s="1"/>
      <c r="B89" s="11"/>
      <c r="C89" s="11"/>
      <c r="D89" s="11"/>
      <c r="E89" s="1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 x14ac:dyDescent="0.2">
      <c r="A90" s="1"/>
      <c r="B90" s="11"/>
      <c r="C90" s="11"/>
      <c r="D90" s="11"/>
      <c r="E90" s="1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 x14ac:dyDescent="0.2">
      <c r="A91" s="1"/>
      <c r="B91" s="11"/>
      <c r="C91" s="11"/>
      <c r="D91" s="11"/>
      <c r="E91" s="1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 x14ac:dyDescent="0.2">
      <c r="A92" s="1"/>
      <c r="B92" s="11"/>
      <c r="C92" s="11"/>
      <c r="D92" s="11"/>
      <c r="E92" s="1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2">
      <c r="A93" s="1"/>
      <c r="B93" s="11"/>
      <c r="C93" s="11"/>
      <c r="D93" s="11"/>
      <c r="E93" s="1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2">
      <c r="A94" s="1"/>
      <c r="B94" s="11"/>
      <c r="C94" s="11"/>
      <c r="D94" s="11"/>
      <c r="E94" s="1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 x14ac:dyDescent="0.2">
      <c r="A95" s="1"/>
      <c r="B95" s="11"/>
      <c r="C95" s="11"/>
      <c r="D95" s="11"/>
      <c r="E95" s="1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 x14ac:dyDescent="0.2">
      <c r="A96" s="1"/>
      <c r="B96" s="11"/>
      <c r="C96" s="11"/>
      <c r="D96" s="11"/>
      <c r="E96" s="1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 x14ac:dyDescent="0.2">
      <c r="A97" s="1"/>
      <c r="B97" s="11"/>
      <c r="C97" s="11"/>
      <c r="D97" s="11"/>
      <c r="E97" s="1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2">
      <c r="A98" s="1"/>
      <c r="B98" s="11"/>
      <c r="C98" s="11"/>
      <c r="D98" s="11"/>
      <c r="E98" s="1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2">
      <c r="A99" s="1"/>
      <c r="B99" s="11"/>
      <c r="C99" s="11"/>
      <c r="D99" s="11"/>
      <c r="E99" s="1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">
      <c r="A100" s="1"/>
      <c r="B100" s="11"/>
      <c r="C100" s="11"/>
      <c r="D100" s="11"/>
      <c r="E100" s="1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">
      <c r="A101" s="1"/>
      <c r="B101" s="11"/>
      <c r="C101" s="11"/>
      <c r="D101" s="11"/>
      <c r="E101" s="1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2">
      <c r="A102" s="1"/>
      <c r="B102" s="11"/>
      <c r="C102" s="11"/>
      <c r="D102" s="11"/>
      <c r="E102" s="1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2">
      <c r="A103" s="1"/>
      <c r="B103" s="11"/>
      <c r="C103" s="11"/>
      <c r="D103" s="11"/>
      <c r="E103" s="1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2">
      <c r="A104" s="1"/>
      <c r="B104" s="11"/>
      <c r="C104" s="11"/>
      <c r="D104" s="11"/>
      <c r="E104" s="1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2">
      <c r="A105" s="1"/>
      <c r="B105" s="11"/>
      <c r="C105" s="11"/>
      <c r="D105" s="11"/>
      <c r="E105" s="1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2">
      <c r="A106" s="1"/>
      <c r="B106" s="11"/>
      <c r="C106" s="11"/>
      <c r="D106" s="11"/>
      <c r="E106" s="1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">
      <c r="A107" s="1"/>
      <c r="B107" s="11"/>
      <c r="C107" s="11"/>
      <c r="D107" s="11"/>
      <c r="E107" s="1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">
      <c r="A108" s="1"/>
      <c r="B108" s="11"/>
      <c r="C108" s="11"/>
      <c r="D108" s="11"/>
      <c r="E108" s="1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2">
      <c r="A109" s="1"/>
      <c r="B109" s="11"/>
      <c r="C109" s="11"/>
      <c r="D109" s="11"/>
      <c r="E109" s="1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2">
      <c r="A110" s="1"/>
      <c r="B110" s="11"/>
      <c r="C110" s="11"/>
      <c r="D110" s="11"/>
      <c r="E110" s="1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2">
      <c r="A111" s="1"/>
      <c r="B111" s="11"/>
      <c r="C111" s="11"/>
      <c r="D111" s="11"/>
      <c r="E111" s="1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2">
      <c r="A112" s="1"/>
      <c r="B112" s="11"/>
      <c r="C112" s="11"/>
      <c r="D112" s="11"/>
      <c r="E112" s="1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1"/>
      <c r="C113" s="11"/>
      <c r="D113" s="11"/>
      <c r="E113" s="1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1"/>
      <c r="C114" s="11"/>
      <c r="D114" s="11"/>
      <c r="E114" s="1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1"/>
      <c r="C115" s="11"/>
      <c r="D115" s="11"/>
      <c r="E115" s="1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1"/>
      <c r="C116" s="11"/>
      <c r="D116" s="11"/>
      <c r="E116" s="1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1"/>
      <c r="C117" s="11"/>
      <c r="D117" s="11"/>
      <c r="E117" s="1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1"/>
      <c r="C118" s="11"/>
      <c r="D118" s="11"/>
      <c r="E118" s="1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2">
      <c r="A119" s="1"/>
      <c r="B119" s="11"/>
      <c r="C119" s="11"/>
      <c r="D119" s="11"/>
      <c r="E119" s="1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2">
      <c r="A120" s="1"/>
      <c r="B120" s="11"/>
      <c r="C120" s="11"/>
      <c r="D120" s="11"/>
      <c r="E120" s="1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">
      <c r="A121" s="1"/>
      <c r="B121" s="11"/>
      <c r="C121" s="11"/>
      <c r="D121" s="11"/>
      <c r="E121" s="1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2">
      <c r="A124" s="1"/>
      <c r="B124" s="14" t="s">
        <v>17</v>
      </c>
      <c r="C124" s="15"/>
      <c r="D124" s="16">
        <f ca="1">SUM(D21:D121)</f>
        <v>629963700</v>
      </c>
      <c r="E124" s="1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16:B17"/>
    <mergeCell ref="C16:F17"/>
    <mergeCell ref="B7:C7"/>
    <mergeCell ref="B8:C8"/>
    <mergeCell ref="B10:D10"/>
    <mergeCell ref="B12:B14"/>
    <mergeCell ref="C12:F14"/>
  </mergeCells>
  <dataValidations count="1">
    <dataValidation type="list" allowBlank="1" showInputMessage="1" showErrorMessage="1" prompt=" - " sqref="B21:B26">
      <formula1>$K$2:$K$7</formula1>
    </dataValidation>
  </dataValidations>
  <pageMargins left="0.25" right="0.25" top="0.75" bottom="0.75" header="0.3" footer="0.3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24.03.602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2024-10-28T19:30:33Z</cp:lastPrinted>
  <dcterms:modified xsi:type="dcterms:W3CDTF">2024-10-30T14:48:48Z</dcterms:modified>
</cp:coreProperties>
</file>